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2.01.2021\"/>
    </mc:Choice>
  </mc:AlternateContent>
  <bookViews>
    <workbookView xWindow="0" yWindow="0" windowWidth="19200" windowHeight="7965"/>
  </bookViews>
  <sheets>
    <sheet name="План доходов" sheetId="2" r:id="rId1"/>
  </sheets>
  <definedNames>
    <definedName name="_xlnm.Print_Titles" localSheetId="0">'План доходов'!$4:$6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5" i="2" l="1"/>
  <c r="T54" i="2"/>
  <c r="R53" i="2"/>
  <c r="Q56" i="2" l="1"/>
  <c r="Q53" i="2"/>
  <c r="Q39" i="2"/>
  <c r="Q36" i="2"/>
  <c r="Q33" i="2"/>
  <c r="Q31" i="2"/>
  <c r="Q23" i="2" s="1"/>
  <c r="Q15" i="2"/>
  <c r="M53" i="2" l="1"/>
  <c r="S53" i="2" l="1"/>
  <c r="X10" i="2" l="1"/>
  <c r="W10" i="2"/>
  <c r="T10" i="2"/>
  <c r="Q7" i="2"/>
  <c r="Q64" i="2" s="1"/>
  <c r="N54" i="2"/>
  <c r="Y54" i="2" s="1"/>
  <c r="N55" i="2"/>
  <c r="L55" i="2"/>
  <c r="L53" i="2" s="1"/>
  <c r="L54" i="2"/>
  <c r="K53" i="2"/>
  <c r="J53" i="2"/>
  <c r="Z62" i="2"/>
  <c r="Y62" i="2"/>
  <c r="Y61" i="2"/>
  <c r="Z60" i="2"/>
  <c r="Y60" i="2"/>
  <c r="Y58" i="2"/>
  <c r="Y55" i="2"/>
  <c r="Y52" i="2"/>
  <c r="Z51" i="2"/>
  <c r="Y51" i="2"/>
  <c r="Z50" i="2"/>
  <c r="Y50" i="2"/>
  <c r="Z49" i="2"/>
  <c r="Y49" i="2"/>
  <c r="Z48" i="2"/>
  <c r="Y48" i="2"/>
  <c r="Z47" i="2"/>
  <c r="Y47" i="2"/>
  <c r="Z46" i="2"/>
  <c r="Y46" i="2"/>
  <c r="Z45" i="2"/>
  <c r="Y45" i="2"/>
  <c r="Z44" i="2"/>
  <c r="Y44" i="2"/>
  <c r="Z43" i="2"/>
  <c r="Y43" i="2"/>
  <c r="Y38" i="2"/>
  <c r="Z30" i="2"/>
  <c r="Y30" i="2"/>
  <c r="Z29" i="2"/>
  <c r="Y29" i="2"/>
  <c r="Z28" i="2"/>
  <c r="Y28" i="2"/>
  <c r="Z27" i="2"/>
  <c r="Z26" i="2"/>
  <c r="Y26" i="2"/>
  <c r="Z25" i="2"/>
  <c r="Y25" i="2"/>
  <c r="Y21" i="2"/>
  <c r="Z20" i="2"/>
  <c r="Y20" i="2"/>
  <c r="Z19" i="2"/>
  <c r="Y19" i="2"/>
  <c r="Z18" i="2"/>
  <c r="Y18" i="2"/>
  <c r="Z17" i="2"/>
  <c r="Y17" i="2"/>
  <c r="Y12" i="2"/>
  <c r="U63" i="2"/>
  <c r="V62" i="2"/>
  <c r="U62" i="2"/>
  <c r="U61" i="2"/>
  <c r="V60" i="2"/>
  <c r="U60" i="2"/>
  <c r="V59" i="2"/>
  <c r="U59" i="2"/>
  <c r="V58" i="2"/>
  <c r="U58" i="2"/>
  <c r="V57" i="2"/>
  <c r="U57" i="2"/>
  <c r="V55" i="2"/>
  <c r="U55" i="2"/>
  <c r="U54" i="2"/>
  <c r="V52" i="2"/>
  <c r="U52" i="2"/>
  <c r="V51" i="2"/>
  <c r="U51" i="2"/>
  <c r="V50" i="2"/>
  <c r="U50" i="2"/>
  <c r="V49" i="2"/>
  <c r="U49" i="2"/>
  <c r="V48" i="2"/>
  <c r="U48" i="2"/>
  <c r="V47" i="2"/>
  <c r="U47" i="2"/>
  <c r="V46" i="2"/>
  <c r="U46" i="2"/>
  <c r="V45" i="2"/>
  <c r="U45" i="2"/>
  <c r="V44" i="2"/>
  <c r="U44" i="2"/>
  <c r="V43" i="2"/>
  <c r="U43" i="2"/>
  <c r="V42" i="2"/>
  <c r="U42" i="2"/>
  <c r="V41" i="2"/>
  <c r="U41" i="2"/>
  <c r="U40" i="2"/>
  <c r="U38" i="2"/>
  <c r="V37" i="2"/>
  <c r="U37" i="2"/>
  <c r="V35" i="2"/>
  <c r="U35" i="2"/>
  <c r="U34" i="2"/>
  <c r="V32" i="2"/>
  <c r="U32" i="2"/>
  <c r="V30" i="2"/>
  <c r="U30" i="2"/>
  <c r="V29" i="2"/>
  <c r="U29" i="2"/>
  <c r="V28" i="2"/>
  <c r="U28" i="2"/>
  <c r="V27" i="2"/>
  <c r="U27" i="2"/>
  <c r="V26" i="2"/>
  <c r="U26" i="2"/>
  <c r="V25" i="2"/>
  <c r="U25" i="2"/>
  <c r="V24" i="2"/>
  <c r="U24" i="2"/>
  <c r="V22" i="2"/>
  <c r="U22" i="2"/>
  <c r="V21" i="2"/>
  <c r="U21" i="2"/>
  <c r="V20" i="2"/>
  <c r="U20" i="2"/>
  <c r="V19" i="2"/>
  <c r="U19" i="2"/>
  <c r="V18" i="2"/>
  <c r="U18" i="2"/>
  <c r="V17" i="2"/>
  <c r="U17" i="2"/>
  <c r="V16" i="2"/>
  <c r="U16" i="2"/>
  <c r="V14" i="2"/>
  <c r="U14" i="2"/>
  <c r="V13" i="2"/>
  <c r="U13" i="2"/>
  <c r="V12" i="2"/>
  <c r="U12" i="2"/>
  <c r="V11" i="2"/>
  <c r="U11" i="2"/>
  <c r="V10" i="2"/>
  <c r="U10" i="2"/>
  <c r="V9" i="2"/>
  <c r="U9" i="2"/>
  <c r="V8" i="2"/>
  <c r="U8" i="2"/>
  <c r="N10" i="2"/>
  <c r="Y10" i="2" s="1"/>
  <c r="L10" i="2"/>
  <c r="O53" i="2"/>
  <c r="U53" i="2" s="1"/>
  <c r="N63" i="2"/>
  <c r="Y63" i="2" s="1"/>
  <c r="N61" i="2"/>
  <c r="N60" i="2"/>
  <c r="N59" i="2"/>
  <c r="Z59" i="2" s="1"/>
  <c r="N58" i="2"/>
  <c r="N57" i="2"/>
  <c r="Z57" i="2" s="1"/>
  <c r="N52" i="2"/>
  <c r="N42" i="2"/>
  <c r="Z42" i="2" s="1"/>
  <c r="N41" i="2"/>
  <c r="Z41" i="2" s="1"/>
  <c r="N40" i="2"/>
  <c r="Y40" i="2" s="1"/>
  <c r="N38" i="2"/>
  <c r="N37" i="2"/>
  <c r="Z37" i="2" s="1"/>
  <c r="N35" i="2"/>
  <c r="Z35" i="2" s="1"/>
  <c r="N34" i="2"/>
  <c r="Y34" i="2" s="1"/>
  <c r="N27" i="2"/>
  <c r="Y27" i="2" s="1"/>
  <c r="N24" i="2"/>
  <c r="Y24" i="2" s="1"/>
  <c r="N22" i="2"/>
  <c r="Z22" i="2" s="1"/>
  <c r="N21" i="2"/>
  <c r="Z21" i="2" s="1"/>
  <c r="N16" i="2"/>
  <c r="Y16" i="2" s="1"/>
  <c r="N11" i="2"/>
  <c r="Y11" i="2" s="1"/>
  <c r="N12" i="2"/>
  <c r="Z12" i="2" s="1"/>
  <c r="N13" i="2"/>
  <c r="Y13" i="2" s="1"/>
  <c r="N14" i="2"/>
  <c r="Z14" i="2" s="1"/>
  <c r="N9" i="2"/>
  <c r="Z9" i="2" s="1"/>
  <c r="L8" i="2"/>
  <c r="N8" i="2"/>
  <c r="Z8" i="2" s="1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8" i="2"/>
  <c r="W38" i="2"/>
  <c r="X37" i="2"/>
  <c r="W37" i="2"/>
  <c r="X35" i="2"/>
  <c r="W35" i="2"/>
  <c r="X34" i="2"/>
  <c r="W34" i="2"/>
  <c r="X32" i="2"/>
  <c r="W32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4" i="2"/>
  <c r="W14" i="2"/>
  <c r="X13" i="2"/>
  <c r="W13" i="2"/>
  <c r="X12" i="2"/>
  <c r="W12" i="2"/>
  <c r="X11" i="2"/>
  <c r="W11" i="2"/>
  <c r="X9" i="2"/>
  <c r="W9" i="2"/>
  <c r="X8" i="2"/>
  <c r="W8" i="2"/>
  <c r="Z16" i="2" l="1"/>
  <c r="V53" i="2"/>
  <c r="Y9" i="2"/>
  <c r="Z24" i="2"/>
  <c r="Y59" i="2"/>
  <c r="Y57" i="2"/>
  <c r="Z54" i="2"/>
  <c r="AA54" i="2"/>
  <c r="N53" i="2"/>
  <c r="Y53" i="2" s="1"/>
  <c r="Y42" i="2"/>
  <c r="Y41" i="2"/>
  <c r="Y37" i="2"/>
  <c r="Y35" i="2"/>
  <c r="Y22" i="2"/>
  <c r="Y14" i="2"/>
  <c r="Z11" i="2"/>
  <c r="Y8" i="2"/>
  <c r="N56" i="2"/>
  <c r="N39" i="2"/>
  <c r="N36" i="2"/>
  <c r="N33" i="2"/>
  <c r="N32" i="2"/>
  <c r="N15" i="2"/>
  <c r="N31" i="2" l="1"/>
  <c r="Y32" i="2"/>
  <c r="Z53" i="2"/>
  <c r="N23" i="2"/>
  <c r="N7" i="2" s="1"/>
  <c r="N64" i="2" l="1"/>
  <c r="S56" i="2" l="1"/>
  <c r="S39" i="2"/>
  <c r="S36" i="2"/>
  <c r="S33" i="2"/>
  <c r="S31" i="2"/>
  <c r="S15" i="2"/>
  <c r="V56" i="2" l="1"/>
  <c r="U56" i="2"/>
  <c r="Z56" i="2"/>
  <c r="Y56" i="2"/>
  <c r="Y39" i="2"/>
  <c r="Z39" i="2"/>
  <c r="Z36" i="2"/>
  <c r="Y36" i="2"/>
  <c r="Y33" i="2"/>
  <c r="Y31" i="2"/>
  <c r="Z15" i="2"/>
  <c r="Y15" i="2"/>
  <c r="S23" i="2"/>
  <c r="S7" i="2" s="1"/>
  <c r="Z23" i="2" l="1"/>
  <c r="Y23" i="2"/>
  <c r="M56" i="2"/>
  <c r="M39" i="2"/>
  <c r="M36" i="2"/>
  <c r="M33" i="2"/>
  <c r="M31" i="2"/>
  <c r="M15" i="2"/>
  <c r="S64" i="2" l="1"/>
  <c r="M23" i="2"/>
  <c r="M7" i="2" s="1"/>
  <c r="M64" i="2" l="1"/>
  <c r="Y64" i="2"/>
  <c r="Z64" i="2"/>
  <c r="T53" i="2"/>
  <c r="Z7" i="2" l="1"/>
  <c r="R56" i="2"/>
  <c r="R33" i="2" l="1"/>
  <c r="R39" i="2" l="1"/>
  <c r="P39" i="2" l="1"/>
  <c r="X39" i="2" l="1"/>
  <c r="W39" i="2"/>
  <c r="AA17" i="2"/>
  <c r="AA18" i="2"/>
  <c r="AA19" i="2"/>
  <c r="AA20" i="2"/>
  <c r="AA25" i="2"/>
  <c r="AA26" i="2"/>
  <c r="AA28" i="2"/>
  <c r="AA29" i="2"/>
  <c r="AA30" i="2"/>
  <c r="R36" i="2" l="1"/>
  <c r="P56" i="2" l="1"/>
  <c r="P36" i="2"/>
  <c r="P33" i="2"/>
  <c r="P31" i="2"/>
  <c r="P15" i="2"/>
  <c r="W31" i="2" l="1"/>
  <c r="X31" i="2"/>
  <c r="X33" i="2"/>
  <c r="W33" i="2"/>
  <c r="X36" i="2"/>
  <c r="W36" i="2"/>
  <c r="X15" i="2"/>
  <c r="W15" i="2"/>
  <c r="X56" i="2"/>
  <c r="W56" i="2"/>
  <c r="P23" i="2"/>
  <c r="P7" i="2" s="1"/>
  <c r="W23" i="2" l="1"/>
  <c r="X23" i="2"/>
  <c r="T52" i="2"/>
  <c r="P64" i="2" l="1"/>
  <c r="X7" i="2"/>
  <c r="W7" i="2"/>
  <c r="L43" i="2"/>
  <c r="L44" i="2"/>
  <c r="L45" i="2"/>
  <c r="L46" i="2"/>
  <c r="L47" i="2"/>
  <c r="L48" i="2"/>
  <c r="L49" i="2"/>
  <c r="L50" i="2"/>
  <c r="L51" i="2"/>
  <c r="L52" i="2"/>
  <c r="AA52" i="2" s="1"/>
  <c r="X64" i="2" l="1"/>
  <c r="W64" i="2"/>
  <c r="R31" i="2"/>
  <c r="R23" i="2" s="1"/>
  <c r="T63" i="2"/>
  <c r="T62" i="2"/>
  <c r="T61" i="2"/>
  <c r="T60" i="2"/>
  <c r="T59" i="2"/>
  <c r="T58" i="2"/>
  <c r="T57" i="2"/>
  <c r="T51" i="2"/>
  <c r="T50" i="2"/>
  <c r="T49" i="2"/>
  <c r="T48" i="2"/>
  <c r="T47" i="2"/>
  <c r="T46" i="2"/>
  <c r="T45" i="2"/>
  <c r="T44" i="2"/>
  <c r="T43" i="2"/>
  <c r="T42" i="2"/>
  <c r="T41" i="2"/>
  <c r="T40" i="2"/>
  <c r="T38" i="2"/>
  <c r="T37" i="2"/>
  <c r="T35" i="2"/>
  <c r="T34" i="2"/>
  <c r="T33" i="2"/>
  <c r="T32" i="2"/>
  <c r="T30" i="2"/>
  <c r="T29" i="2"/>
  <c r="T28" i="2"/>
  <c r="T27" i="2"/>
  <c r="T26" i="2"/>
  <c r="T25" i="2"/>
  <c r="T24" i="2"/>
  <c r="T22" i="2"/>
  <c r="T21" i="2"/>
  <c r="T20" i="2"/>
  <c r="T19" i="2"/>
  <c r="T18" i="2"/>
  <c r="T17" i="2"/>
  <c r="T16" i="2"/>
  <c r="T14" i="2"/>
  <c r="T13" i="2"/>
  <c r="T12" i="2"/>
  <c r="T11" i="2"/>
  <c r="T9" i="2"/>
  <c r="T8" i="2"/>
  <c r="T56" i="2"/>
  <c r="T39" i="2"/>
  <c r="T36" i="2"/>
  <c r="R15" i="2"/>
  <c r="R7" i="2" l="1"/>
  <c r="T15" i="2"/>
  <c r="T31" i="2"/>
  <c r="T23" i="2"/>
  <c r="T7" i="2" l="1"/>
  <c r="R64" i="2" l="1"/>
  <c r="T64" i="2" s="1"/>
  <c r="L35" i="2"/>
  <c r="L63" i="2"/>
  <c r="L62" i="2"/>
  <c r="L61" i="2"/>
  <c r="L60" i="2"/>
  <c r="L59" i="2"/>
  <c r="L58" i="2"/>
  <c r="L57" i="2"/>
  <c r="L42" i="2"/>
  <c r="L41" i="2"/>
  <c r="L40" i="2"/>
  <c r="L38" i="2"/>
  <c r="L37" i="2"/>
  <c r="L34" i="2"/>
  <c r="L32" i="2"/>
  <c r="L24" i="2"/>
  <c r="L27" i="2"/>
  <c r="L22" i="2"/>
  <c r="L16" i="2"/>
  <c r="L21" i="2"/>
  <c r="L14" i="2"/>
  <c r="L13" i="2"/>
  <c r="L12" i="2"/>
  <c r="L11" i="2"/>
  <c r="L9" i="2"/>
  <c r="AA42" i="2" l="1"/>
  <c r="AA24" i="2"/>
  <c r="AA16" i="2"/>
  <c r="AA8" i="2"/>
  <c r="AB36" i="2"/>
  <c r="AA40" i="2" l="1"/>
  <c r="AA46" i="2"/>
  <c r="AA32" i="2"/>
  <c r="AA51" i="2"/>
  <c r="AA47" i="2"/>
  <c r="AA49" i="2"/>
  <c r="AA45" i="2"/>
  <c r="AA63" i="2"/>
  <c r="AA50" i="2"/>
  <c r="AA43" i="2"/>
  <c r="AA48" i="2"/>
  <c r="AA44" i="2"/>
  <c r="AA62" i="2"/>
  <c r="AA34" i="2"/>
  <c r="AA58" i="2"/>
  <c r="AA57" i="2"/>
  <c r="AA41" i="2"/>
  <c r="AA38" i="2"/>
  <c r="AA9" i="2"/>
  <c r="AA61" i="2"/>
  <c r="AA60" i="2"/>
  <c r="AA59" i="2"/>
  <c r="AA53" i="2"/>
  <c r="AA37" i="2"/>
  <c r="AA35" i="2"/>
  <c r="AA27" i="2"/>
  <c r="AA22" i="2"/>
  <c r="AA21" i="2"/>
  <c r="AA14" i="2"/>
  <c r="AA13" i="2"/>
  <c r="AA12" i="2"/>
  <c r="AA11" i="2"/>
  <c r="AB39" i="2"/>
  <c r="AB33" i="2"/>
  <c r="AB31" i="2" l="1"/>
  <c r="AB30" i="2"/>
  <c r="AB29" i="2"/>
  <c r="AB28" i="2"/>
  <c r="AB26" i="2"/>
  <c r="AB25" i="2"/>
  <c r="AB20" i="2"/>
  <c r="AB19" i="2"/>
  <c r="AB18" i="2"/>
  <c r="AB17" i="2"/>
  <c r="AB15" i="2" l="1"/>
  <c r="L15" i="2" l="1"/>
  <c r="AA15" i="2" l="1"/>
  <c r="AB23" i="2"/>
  <c r="J15" i="2"/>
  <c r="J31" i="2"/>
  <c r="J33" i="2"/>
  <c r="J36" i="2"/>
  <c r="J39" i="2"/>
  <c r="J56" i="2"/>
  <c r="J23" i="2" l="1"/>
  <c r="J7" i="2" s="1"/>
  <c r="J64" i="2" l="1"/>
  <c r="L56" i="2"/>
  <c r="AA56" i="2" s="1"/>
  <c r="L39" i="2"/>
  <c r="AA39" i="2" s="1"/>
  <c r="L36" i="2"/>
  <c r="AA36" i="2" s="1"/>
  <c r="L33" i="2"/>
  <c r="AA33" i="2" s="1"/>
  <c r="L31" i="2"/>
  <c r="AA31" i="2" s="1"/>
  <c r="L23" i="2" l="1"/>
  <c r="L7" i="2" s="1"/>
  <c r="AA23" i="2" l="1"/>
  <c r="L64" i="2"/>
  <c r="AA7" i="2" l="1"/>
  <c r="AA64" i="2" l="1"/>
  <c r="AB7" i="2"/>
  <c r="O33" i="2" l="1"/>
  <c r="U33" i="2" s="1"/>
  <c r="K33" i="2"/>
  <c r="K56" i="2" l="1"/>
  <c r="O56" i="2"/>
  <c r="O39" i="2"/>
  <c r="K39" i="2"/>
  <c r="V39" i="2" l="1"/>
  <c r="U39" i="2"/>
  <c r="O15" i="2"/>
  <c r="K15" i="2"/>
  <c r="O31" i="2"/>
  <c r="K31" i="2"/>
  <c r="O36" i="2"/>
  <c r="K36" i="2"/>
  <c r="V36" i="2" l="1"/>
  <c r="U36" i="2"/>
  <c r="O7" i="2"/>
  <c r="U15" i="2"/>
  <c r="V15" i="2"/>
  <c r="O23" i="2"/>
  <c r="V31" i="2"/>
  <c r="U31" i="2"/>
  <c r="K23" i="2"/>
  <c r="K7" i="2" s="1"/>
  <c r="U7" i="2" l="1"/>
  <c r="V7" i="2"/>
  <c r="V23" i="2"/>
  <c r="U23" i="2"/>
  <c r="O64" i="2"/>
  <c r="K64" i="2"/>
  <c r="Y7" i="2"/>
  <c r="U64" i="2" l="1"/>
  <c r="V64" i="2"/>
</calcChain>
</file>

<file path=xl/sharedStrings.xml><?xml version="1.0" encoding="utf-8"?>
<sst xmlns="http://schemas.openxmlformats.org/spreadsheetml/2006/main" count="140" uniqueCount="90">
  <si>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</si>
  <si>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</si>
  <si>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</si>
  <si>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</si>
  <si>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</si>
  <si>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</si>
  <si>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</si>
  <si>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</si>
  <si>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</si>
  <si>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</si>
  <si>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</si>
  <si>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</si>
  <si>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</si>
  <si>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</si>
  <si>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11301000 Доходы от оказания платных услуг (работ)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</si>
  <si>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</si>
  <si>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</si>
  <si>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</si>
  <si>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</si>
  <si>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</si>
  <si>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11105000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</si>
  <si>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(в части доходов казенных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</si>
  <si>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</si>
  <si>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</si>
  <si>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10800000 ГОСУДАРСТВЕННАЯ ПОШЛИНА</t>
  </si>
  <si>
    <t>10606000 Земельный налог</t>
  </si>
  <si>
    <t>10600000 НАЛОГИ НА ИМУЩЕСТВО</t>
  </si>
  <si>
    <t>Земельный налог с организаций, обладающих земельным участком, расположенным в границах городских округов (прочие поступления)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</si>
  <si>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</si>
  <si>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</si>
  <si>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</si>
  <si>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</si>
  <si>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</si>
  <si>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</si>
  <si>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</si>
  <si>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</si>
  <si>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</si>
  <si>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</si>
  <si>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</si>
  <si>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</si>
  <si>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</si>
  <si>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</si>
  <si>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</si>
  <si>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</si>
  <si>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</si>
  <si>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</si>
  <si>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</si>
  <si>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</si>
  <si>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</si>
  <si>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</si>
  <si>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</si>
  <si>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</si>
  <si>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11109000 Прочие доходы от использования имущества и прав, находящихся в государственной и муниципальной собственности</t>
  </si>
  <si>
    <t xml:space="preserve">Прочие поступления от использования имущества, находящегося в собственности городских округов </t>
  </si>
  <si>
    <t>11603000 Денежные взыскания (штрафы) за нарушение законодательства о налогах и сборах</t>
  </si>
  <si>
    <t>11606000 Денежные взыскания (штрафы) за нарушение законодательства о применении контрольно-кассовой техники при осуществлении наличных денежных расчетов с использованием платежных карт</t>
  </si>
  <si>
    <t>11608000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</si>
  <si>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11625000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</t>
  </si>
  <si>
    <t>11628000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</si>
  <si>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11630000 Прочие денежные взыскания (штрафы) за  правонарушения в области дорожного движения</t>
  </si>
  <si>
    <t>11633000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</si>
  <si>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11643000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 </t>
  </si>
  <si>
    <t>11690000 Прочие поступления от денежных взысканий (штрафов) и иных сумм в возмещение ущерба</t>
  </si>
  <si>
    <t>ожидаемое в 2019 году</t>
  </si>
  <si>
    <t>факт</t>
  </si>
  <si>
    <t>адм</t>
  </si>
  <si>
    <t>% исполнения за 2019 (к факту в сопост усл)</t>
  </si>
  <si>
    <t>откл.+- недели Т/П</t>
  </si>
  <si>
    <t>в т.ч. 601 Администрация БГО СК</t>
  </si>
  <si>
    <t>План по доходам с учетом изменений на 2020 г</t>
  </si>
  <si>
    <t>ФАКТ за 2020 г</t>
  </si>
  <si>
    <t>ФАКТ за 2020 г (в сопоставимых условиях 2021 года)</t>
  </si>
  <si>
    <t>откл.+- от плана 2021 г</t>
  </si>
  <si>
    <t>откл.+- от исполнения за 2020 г (в сопостав.усл. 2021 г)</t>
  </si>
  <si>
    <t>исполнение за недели</t>
  </si>
  <si>
    <t>на год (уточненный, с учетом изменений)</t>
  </si>
  <si>
    <t>1 месяц 2021 года</t>
  </si>
  <si>
    <t>откл.+- от плана за 1 месяц 2021 года</t>
  </si>
  <si>
    <t>с 11.01.2021 по 14.01.2021 (неделя) П</t>
  </si>
  <si>
    <t>с 15.01.2021 по 21.01.2021 (неделя) Т</t>
  </si>
  <si>
    <t>Утвержденный план по доходам на 2021 г</t>
  </si>
  <si>
    <t>10501000 Налог, взимаемый в связи с применением упрощенной системы налогообложения</t>
  </si>
  <si>
    <t>11715000 Инициативные платежи</t>
  </si>
  <si>
    <t>11700000 Прочие неналоговые доходы</t>
  </si>
  <si>
    <t>Исполнение с 01.01.2021 по 21.01.2021</t>
  </si>
  <si>
    <t>Исполнено по 21.01.2020 год (в сопоставимых условиях 2021 года)</t>
  </si>
  <si>
    <t>Исполнено по 21.01.2020 год</t>
  </si>
  <si>
    <t xml:space="preserve">Заместитель главы администрации - начальник финансового управления администрации Благодарненского городского округа Ставропольского края </t>
  </si>
  <si>
    <t>Информация об исполнении бюджета Благодарненского городского округа Ставропольского края по доходам по состоянию на 21 января 2021 года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</si>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</sst>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69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Font="1" applyBorder="1" applyProtection="1">
      <protection hidden="1"/>
    </xf>
    <xf numFmtId="0" fontId="4" fillId="2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/>
    <xf numFmtId="0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0" fontId="4" fillId="5" borderId="1" xfId="1" applyNumberFormat="1" applyFont="1" applyFill="1" applyBorder="1" applyAlignment="1" applyProtection="1">
      <alignment horizontal="left" wrapText="1"/>
      <protection hidden="1"/>
    </xf>
    <xf numFmtId="0" fontId="1" fillId="0" borderId="0" xfId="1" applyFont="1"/>
    <xf numFmtId="0" fontId="4" fillId="6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165" fontId="1" fillId="0" borderId="0" xfId="1" applyNumberFormat="1"/>
    <xf numFmtId="165" fontId="7" fillId="0" borderId="0" xfId="1" applyNumberFormat="1" applyFont="1" applyFill="1" applyAlignment="1" applyProtection="1">
      <protection hidden="1"/>
    </xf>
    <xf numFmtId="164" fontId="4" fillId="3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right"/>
      <protection hidden="1"/>
    </xf>
    <xf numFmtId="0" fontId="4" fillId="3" borderId="0" xfId="1" applyNumberFormat="1" applyFont="1" applyFill="1" applyBorder="1" applyAlignment="1" applyProtection="1">
      <protection hidden="1"/>
    </xf>
    <xf numFmtId="0" fontId="4" fillId="3" borderId="1" xfId="1" applyNumberFormat="1" applyFont="1" applyFill="1" applyBorder="1" applyAlignment="1" applyProtection="1">
      <alignment horizontal="left" wrapText="1"/>
      <protection hidden="1"/>
    </xf>
    <xf numFmtId="0" fontId="4" fillId="3" borderId="1" xfId="1" applyNumberFormat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0" fontId="4" fillId="0" borderId="6" xfId="1" applyFont="1" applyBorder="1" applyProtection="1">
      <protection hidden="1"/>
    </xf>
    <xf numFmtId="164" fontId="3" fillId="0" borderId="6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5" fillId="3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Fill="1" applyBorder="1" applyAlignment="1" applyProtection="1">
      <alignment horizontal="right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/>
    </xf>
    <xf numFmtId="0" fontId="4" fillId="0" borderId="0" xfId="1" applyFont="1" applyAlignment="1" applyProtection="1">
      <alignment horizontal="right"/>
      <protection hidden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showGridLines="0" tabSelected="1" view="pageBreakPreview" zoomScale="60" zoomScaleNormal="68" workbookViewId="0">
      <pane xSplit="9" ySplit="6" topLeftCell="L7" activePane="bottomRight" state="frozen"/>
      <selection pane="topRight" activeCell="J1" sqref="J1"/>
      <selection pane="bottomLeft" activeCell="A7" sqref="A7"/>
      <selection pane="bottomRight" activeCell="Z3" sqref="Z3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50" style="1" customWidth="1"/>
    <col min="10" max="10" width="21.42578125" style="1" hidden="1" customWidth="1"/>
    <col min="11" max="11" width="22" style="1" hidden="1" customWidth="1"/>
    <col min="12" max="12" width="23.42578125" style="1" customWidth="1"/>
    <col min="13" max="13" width="22.5703125" style="1" hidden="1" customWidth="1"/>
    <col min="14" max="14" width="21.85546875" style="1" customWidth="1"/>
    <col min="15" max="15" width="26" style="1" customWidth="1"/>
    <col min="16" max="16" width="23.140625" style="1" hidden="1" customWidth="1"/>
    <col min="17" max="17" width="22.28515625" style="1" hidden="1" customWidth="1"/>
    <col min="18" max="18" width="20.28515625" style="1" hidden="1" customWidth="1"/>
    <col min="19" max="19" width="25.5703125" style="1" customWidth="1"/>
    <col min="20" max="20" width="21.140625" style="1" hidden="1" customWidth="1"/>
    <col min="21" max="21" width="23" style="1" bestFit="1" customWidth="1"/>
    <col min="22" max="22" width="11.42578125" style="1" customWidth="1"/>
    <col min="23" max="23" width="19" style="1" hidden="1" customWidth="1"/>
    <col min="24" max="24" width="12" style="1" hidden="1" customWidth="1"/>
    <col min="25" max="25" width="22" style="1" bestFit="1" customWidth="1"/>
    <col min="26" max="26" width="14.5703125" style="1" customWidth="1"/>
    <col min="27" max="27" width="12.42578125" style="1" hidden="1" customWidth="1"/>
    <col min="28" max="28" width="19.42578125" style="1" hidden="1" customWidth="1"/>
    <col min="29" max="29" width="9.140625" style="1" hidden="1" customWidth="1"/>
    <col min="30" max="236" width="9.140625" style="1" customWidth="1"/>
    <col min="237" max="16384" width="9.140625" style="1"/>
  </cols>
  <sheetData>
    <row r="1" spans="1:29" s="21" customFormat="1" ht="28.5" customHeight="1" x14ac:dyDescent="0.25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9" s="5" customFormat="1" ht="20.25" customHeight="1" x14ac:dyDescent="0.3">
      <c r="A2" s="8" t="s">
        <v>88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9" s="5" customFormat="1" ht="15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68" t="s">
        <v>89</v>
      </c>
      <c r="AA3" s="4"/>
    </row>
    <row r="4" spans="1:29" s="5" customFormat="1" ht="66" customHeight="1" x14ac:dyDescent="0.3">
      <c r="A4" s="4"/>
      <c r="B4" s="11"/>
      <c r="C4" s="11"/>
      <c r="D4" s="11"/>
      <c r="E4" s="11"/>
      <c r="F4" s="11"/>
      <c r="G4" s="11"/>
      <c r="H4" s="11"/>
      <c r="I4" s="57" t="s">
        <v>43</v>
      </c>
      <c r="J4" s="56" t="s">
        <v>69</v>
      </c>
      <c r="K4" s="56" t="s">
        <v>70</v>
      </c>
      <c r="L4" s="58" t="s">
        <v>71</v>
      </c>
      <c r="M4" s="56" t="s">
        <v>86</v>
      </c>
      <c r="N4" s="58" t="s">
        <v>85</v>
      </c>
      <c r="O4" s="62" t="s">
        <v>80</v>
      </c>
      <c r="P4" s="63"/>
      <c r="Q4" s="58" t="s">
        <v>74</v>
      </c>
      <c r="R4" s="58"/>
      <c r="S4" s="58" t="s">
        <v>84</v>
      </c>
      <c r="T4" s="60" t="s">
        <v>67</v>
      </c>
      <c r="U4" s="57" t="s">
        <v>72</v>
      </c>
      <c r="V4" s="57"/>
      <c r="W4" s="58" t="s">
        <v>77</v>
      </c>
      <c r="X4" s="58"/>
      <c r="Y4" s="58" t="s">
        <v>73</v>
      </c>
      <c r="Z4" s="58"/>
      <c r="AA4" s="58" t="s">
        <v>66</v>
      </c>
      <c r="AB4" s="60" t="s">
        <v>63</v>
      </c>
    </row>
    <row r="5" spans="1:29" s="5" customFormat="1" ht="79.5" customHeight="1" x14ac:dyDescent="0.3">
      <c r="A5" s="9"/>
      <c r="B5" s="24" t="s">
        <v>42</v>
      </c>
      <c r="C5" s="24" t="s">
        <v>41</v>
      </c>
      <c r="D5" s="24" t="s">
        <v>40</v>
      </c>
      <c r="E5" s="24" t="s">
        <v>39</v>
      </c>
      <c r="F5" s="24" t="s">
        <v>38</v>
      </c>
      <c r="G5" s="24" t="s">
        <v>37</v>
      </c>
      <c r="H5" s="24" t="s">
        <v>36</v>
      </c>
      <c r="I5" s="57"/>
      <c r="J5" s="56"/>
      <c r="K5" s="56"/>
      <c r="L5" s="58"/>
      <c r="M5" s="56"/>
      <c r="N5" s="58"/>
      <c r="O5" s="51" t="s">
        <v>75</v>
      </c>
      <c r="P5" s="51" t="s">
        <v>76</v>
      </c>
      <c r="Q5" s="53" t="s">
        <v>78</v>
      </c>
      <c r="R5" s="53" t="s">
        <v>79</v>
      </c>
      <c r="S5" s="58"/>
      <c r="T5" s="61"/>
      <c r="U5" s="24" t="s">
        <v>48</v>
      </c>
      <c r="V5" s="24" t="s">
        <v>49</v>
      </c>
      <c r="W5" s="51" t="s">
        <v>48</v>
      </c>
      <c r="X5" s="51" t="s">
        <v>49</v>
      </c>
      <c r="Y5" s="24" t="s">
        <v>48</v>
      </c>
      <c r="Z5" s="24" t="s">
        <v>49</v>
      </c>
      <c r="AA5" s="58"/>
      <c r="AB5" s="61"/>
    </row>
    <row r="6" spans="1:29" s="5" customFormat="1" ht="18.75" x14ac:dyDescent="0.3">
      <c r="A6" s="9"/>
      <c r="B6" s="24"/>
      <c r="C6" s="24"/>
      <c r="D6" s="24"/>
      <c r="E6" s="24"/>
      <c r="F6" s="24"/>
      <c r="G6" s="24"/>
      <c r="H6" s="24"/>
      <c r="I6" s="23">
        <v>1</v>
      </c>
      <c r="J6" s="26">
        <v>8</v>
      </c>
      <c r="K6" s="23">
        <v>8</v>
      </c>
      <c r="L6" s="25">
        <v>2</v>
      </c>
      <c r="M6" s="23">
        <v>9</v>
      </c>
      <c r="N6" s="23">
        <v>3</v>
      </c>
      <c r="O6" s="23">
        <v>4</v>
      </c>
      <c r="P6" s="38">
        <v>5</v>
      </c>
      <c r="Q6" s="48">
        <v>5</v>
      </c>
      <c r="R6" s="46">
        <v>6</v>
      </c>
      <c r="S6" s="23">
        <v>5</v>
      </c>
      <c r="T6" s="36">
        <v>8</v>
      </c>
      <c r="U6" s="23">
        <v>6</v>
      </c>
      <c r="V6" s="23">
        <v>7</v>
      </c>
      <c r="W6" s="50"/>
      <c r="X6" s="50"/>
      <c r="Y6" s="23">
        <v>8</v>
      </c>
      <c r="Z6" s="23">
        <v>9</v>
      </c>
      <c r="AA6" s="23">
        <v>16</v>
      </c>
      <c r="AB6" s="29">
        <v>13</v>
      </c>
    </row>
    <row r="7" spans="1:29" s="15" customFormat="1" ht="35.25" customHeight="1" x14ac:dyDescent="0.3">
      <c r="A7" s="14"/>
      <c r="B7" s="55" t="s">
        <v>8</v>
      </c>
      <c r="C7" s="55"/>
      <c r="D7" s="55"/>
      <c r="E7" s="55"/>
      <c r="F7" s="55"/>
      <c r="G7" s="55"/>
      <c r="H7" s="55"/>
      <c r="I7" s="55"/>
      <c r="J7" s="17">
        <f t="shared" ref="J7:S7" si="0">J8+J9+J11+J12+J13+J14+J15+J22+J23+J35+J36+J39+J42+J53+J10</f>
        <v>339453254.92999995</v>
      </c>
      <c r="K7" s="17">
        <f t="shared" si="0"/>
        <v>360649780.94999993</v>
      </c>
      <c r="L7" s="17">
        <f t="shared" si="0"/>
        <v>343016592.62397486</v>
      </c>
      <c r="M7" s="17">
        <f t="shared" si="0"/>
        <v>10062574.26</v>
      </c>
      <c r="N7" s="17">
        <f t="shared" si="0"/>
        <v>9334054.0458995327</v>
      </c>
      <c r="O7" s="17">
        <f t="shared" si="0"/>
        <v>353501383</v>
      </c>
      <c r="P7" s="17">
        <f t="shared" si="0"/>
        <v>19471831</v>
      </c>
      <c r="Q7" s="17">
        <f t="shared" si="0"/>
        <v>2151480.2600000002</v>
      </c>
      <c r="R7" s="17">
        <f t="shared" si="0"/>
        <v>7884780.5799999991</v>
      </c>
      <c r="S7" s="17">
        <f t="shared" si="0"/>
        <v>10036260.839999998</v>
      </c>
      <c r="T7" s="17">
        <f>R7-Q7</f>
        <v>5733300.3199999984</v>
      </c>
      <c r="U7" s="17">
        <f>S7-O7</f>
        <v>-343465122.16000003</v>
      </c>
      <c r="V7" s="17">
        <f>S7/O7*100</f>
        <v>2.8391008699391702</v>
      </c>
      <c r="W7" s="17">
        <f>S7-P7</f>
        <v>-9435570.160000002</v>
      </c>
      <c r="X7" s="17">
        <f>S7/P7*100</f>
        <v>51.542460696171808</v>
      </c>
      <c r="Y7" s="17">
        <f>S7-N7</f>
        <v>702206.79410046525</v>
      </c>
      <c r="Z7" s="17">
        <f>S7/N7*100</f>
        <v>107.5230632975491</v>
      </c>
      <c r="AA7" s="17">
        <f>N7/L7*100</f>
        <v>2.7211669192142565</v>
      </c>
      <c r="AB7" s="17" t="e">
        <f>AB8+AB9+AB11+AB12+AB13+AB14+AB15+AB22+#REF!+AB23+AB35+AB36+AB39+AB42+AB53</f>
        <v>#REF!</v>
      </c>
    </row>
    <row r="8" spans="1:29" s="15" customFormat="1" ht="33.75" hidden="1" customHeight="1" x14ac:dyDescent="0.3">
      <c r="A8" s="14"/>
      <c r="B8" s="55" t="s">
        <v>35</v>
      </c>
      <c r="C8" s="55"/>
      <c r="D8" s="55"/>
      <c r="E8" s="55"/>
      <c r="F8" s="55"/>
      <c r="G8" s="55"/>
      <c r="H8" s="55"/>
      <c r="I8" s="55"/>
      <c r="J8" s="17">
        <v>155952561.28999999</v>
      </c>
      <c r="K8" s="17">
        <v>164512361.93000001</v>
      </c>
      <c r="L8" s="27">
        <f>K8/34.24*100*30.57/100</f>
        <v>146879173.60397491</v>
      </c>
      <c r="M8" s="19">
        <v>6796875.2400000002</v>
      </c>
      <c r="N8" s="27">
        <f>M8/34.24*100*30.57/100</f>
        <v>6068355.0258995332</v>
      </c>
      <c r="O8" s="17">
        <v>155881000</v>
      </c>
      <c r="P8" s="17">
        <v>7374501</v>
      </c>
      <c r="Q8" s="17">
        <v>1117155.75</v>
      </c>
      <c r="R8" s="17">
        <v>5868156.4400000004</v>
      </c>
      <c r="S8" s="17">
        <v>6985312.1900000004</v>
      </c>
      <c r="T8" s="17">
        <f t="shared" ref="T8:T64" si="1">R8-Q8</f>
        <v>4751000.6900000004</v>
      </c>
      <c r="U8" s="17">
        <f t="shared" ref="U8:U64" si="2">S8-O8</f>
        <v>-148895687.81</v>
      </c>
      <c r="V8" s="17">
        <f t="shared" ref="V8:V64" si="3">S8/O8*100</f>
        <v>4.481182562339221</v>
      </c>
      <c r="W8" s="17">
        <f t="shared" ref="W8:W64" si="4">S8-P8</f>
        <v>-389188.80999999959</v>
      </c>
      <c r="X8" s="17">
        <f t="shared" ref="X8:X64" si="5">S8/P8*100</f>
        <v>94.722506512644046</v>
      </c>
      <c r="Y8" s="17">
        <f t="shared" ref="Y8:Y64" si="6">S8-N8</f>
        <v>916957.16410046723</v>
      </c>
      <c r="Z8" s="17">
        <f t="shared" ref="Z8:Z64" si="7">S8/N8*100</f>
        <v>115.11047326972343</v>
      </c>
      <c r="AA8" s="17">
        <f>N8/L8*100</f>
        <v>4.131528573452778</v>
      </c>
      <c r="AB8" s="17">
        <v>255571677.94</v>
      </c>
    </row>
    <row r="9" spans="1:29" s="15" customFormat="1" ht="54" hidden="1" customHeight="1" x14ac:dyDescent="0.3">
      <c r="A9" s="14"/>
      <c r="B9" s="55" t="s">
        <v>34</v>
      </c>
      <c r="C9" s="55"/>
      <c r="D9" s="55"/>
      <c r="E9" s="55"/>
      <c r="F9" s="55"/>
      <c r="G9" s="55"/>
      <c r="H9" s="55"/>
      <c r="I9" s="55"/>
      <c r="J9" s="17">
        <v>18646000</v>
      </c>
      <c r="K9" s="17">
        <v>20275547.789999999</v>
      </c>
      <c r="L9" s="17">
        <f t="shared" ref="L9:L14" si="8">K9</f>
        <v>20275547.789999999</v>
      </c>
      <c r="M9" s="17">
        <v>0.01</v>
      </c>
      <c r="N9" s="17">
        <f>M9</f>
        <v>0.01</v>
      </c>
      <c r="O9" s="17">
        <v>25639600</v>
      </c>
      <c r="P9" s="17">
        <v>1583589</v>
      </c>
      <c r="Q9" s="17">
        <v>0</v>
      </c>
      <c r="R9" s="17">
        <v>3.37</v>
      </c>
      <c r="S9" s="17">
        <v>3.37</v>
      </c>
      <c r="T9" s="17">
        <f t="shared" si="1"/>
        <v>3.37</v>
      </c>
      <c r="U9" s="17">
        <f t="shared" si="2"/>
        <v>-25639596.629999999</v>
      </c>
      <c r="V9" s="17">
        <f t="shared" si="3"/>
        <v>1.3143730791432005E-5</v>
      </c>
      <c r="W9" s="17">
        <f t="shared" si="4"/>
        <v>-1583585.63</v>
      </c>
      <c r="X9" s="17">
        <f t="shared" si="5"/>
        <v>2.1280774241296197E-4</v>
      </c>
      <c r="Y9" s="17">
        <f t="shared" si="6"/>
        <v>3.3600000000000003</v>
      </c>
      <c r="Z9" s="17">
        <f t="shared" si="7"/>
        <v>33700</v>
      </c>
      <c r="AA9" s="17">
        <f>N9/L9*100</f>
        <v>4.9320492366337202E-8</v>
      </c>
      <c r="AB9" s="30">
        <v>21311346.530000001</v>
      </c>
    </row>
    <row r="10" spans="1:29" s="15" customFormat="1" ht="54" hidden="1" customHeight="1" x14ac:dyDescent="0.3">
      <c r="A10" s="14"/>
      <c r="B10" s="49"/>
      <c r="C10" s="49"/>
      <c r="D10" s="49"/>
      <c r="E10" s="49"/>
      <c r="F10" s="49"/>
      <c r="G10" s="49"/>
      <c r="H10" s="49"/>
      <c r="I10" s="49" t="s">
        <v>81</v>
      </c>
      <c r="J10" s="17">
        <v>0</v>
      </c>
      <c r="K10" s="17">
        <v>0</v>
      </c>
      <c r="L10" s="17">
        <f t="shared" si="8"/>
        <v>0</v>
      </c>
      <c r="M10" s="17">
        <v>0</v>
      </c>
      <c r="N10" s="17">
        <f>M10</f>
        <v>0</v>
      </c>
      <c r="O10" s="17">
        <v>6893000</v>
      </c>
      <c r="P10" s="17">
        <v>251481</v>
      </c>
      <c r="Q10" s="17">
        <v>120489.45</v>
      </c>
      <c r="R10" s="17">
        <v>157326.5</v>
      </c>
      <c r="S10" s="17">
        <v>277815.95</v>
      </c>
      <c r="T10" s="17">
        <f t="shared" si="1"/>
        <v>36837.050000000003</v>
      </c>
      <c r="U10" s="17">
        <f t="shared" si="2"/>
        <v>-6615184.0499999998</v>
      </c>
      <c r="V10" s="17">
        <f t="shared" si="3"/>
        <v>4.0304069345713049</v>
      </c>
      <c r="W10" s="17">
        <f>S10-P10</f>
        <v>26334.950000000012</v>
      </c>
      <c r="X10" s="17">
        <f>S10/P10*100</f>
        <v>110.47194420254414</v>
      </c>
      <c r="Y10" s="17">
        <f t="shared" si="6"/>
        <v>277815.95</v>
      </c>
      <c r="Z10" s="17">
        <v>0</v>
      </c>
      <c r="AA10" s="17"/>
      <c r="AB10" s="30"/>
    </row>
    <row r="11" spans="1:29" s="15" customFormat="1" ht="57.75" hidden="1" customHeight="1" x14ac:dyDescent="0.3">
      <c r="A11" s="14"/>
      <c r="B11" s="55" t="s">
        <v>33</v>
      </c>
      <c r="C11" s="55"/>
      <c r="D11" s="55"/>
      <c r="E11" s="55"/>
      <c r="F11" s="55"/>
      <c r="G11" s="55"/>
      <c r="H11" s="55"/>
      <c r="I11" s="55"/>
      <c r="J11" s="17">
        <v>11347097.18</v>
      </c>
      <c r="K11" s="17">
        <v>11880184.26</v>
      </c>
      <c r="L11" s="17">
        <f t="shared" si="8"/>
        <v>11880184.26</v>
      </c>
      <c r="M11" s="17">
        <v>933972.74</v>
      </c>
      <c r="N11" s="17">
        <f t="shared" ref="N11:N14" si="9">M11</f>
        <v>933972.74</v>
      </c>
      <c r="O11" s="17">
        <v>3200000</v>
      </c>
      <c r="P11" s="17">
        <v>1500000</v>
      </c>
      <c r="Q11" s="17">
        <v>353476.7</v>
      </c>
      <c r="R11" s="17">
        <v>564042.1</v>
      </c>
      <c r="S11" s="17">
        <v>917518.8</v>
      </c>
      <c r="T11" s="17">
        <f t="shared" si="1"/>
        <v>210565.39999999997</v>
      </c>
      <c r="U11" s="17">
        <f t="shared" si="2"/>
        <v>-2282481.2000000002</v>
      </c>
      <c r="V11" s="17">
        <f t="shared" si="3"/>
        <v>28.672462500000002</v>
      </c>
      <c r="W11" s="17">
        <f t="shared" si="4"/>
        <v>-582481.19999999995</v>
      </c>
      <c r="X11" s="17">
        <f t="shared" si="5"/>
        <v>61.167919999999995</v>
      </c>
      <c r="Y11" s="17">
        <f t="shared" si="6"/>
        <v>-16453.939999999944</v>
      </c>
      <c r="Z11" s="17">
        <f t="shared" si="7"/>
        <v>98.238284770495554</v>
      </c>
      <c r="AA11" s="17">
        <f t="shared" ref="AA11:AA54" si="10">N11/L11*100</f>
        <v>7.8616014664405558</v>
      </c>
      <c r="AB11" s="30">
        <v>11975757.109999999</v>
      </c>
      <c r="AC11" s="15" t="s">
        <v>64</v>
      </c>
    </row>
    <row r="12" spans="1:29" s="15" customFormat="1" ht="37.5" hidden="1" customHeight="1" x14ac:dyDescent="0.3">
      <c r="A12" s="14"/>
      <c r="B12" s="55" t="s">
        <v>32</v>
      </c>
      <c r="C12" s="55"/>
      <c r="D12" s="55"/>
      <c r="E12" s="55"/>
      <c r="F12" s="55"/>
      <c r="G12" s="55"/>
      <c r="H12" s="55"/>
      <c r="I12" s="55"/>
      <c r="J12" s="17">
        <v>10983507.07</v>
      </c>
      <c r="K12" s="17">
        <v>11042346.74</v>
      </c>
      <c r="L12" s="17">
        <f t="shared" si="8"/>
        <v>11042346.74</v>
      </c>
      <c r="M12" s="17">
        <v>34465</v>
      </c>
      <c r="N12" s="17">
        <f t="shared" si="9"/>
        <v>34465</v>
      </c>
      <c r="O12" s="17">
        <v>7502000</v>
      </c>
      <c r="P12" s="17">
        <v>52780</v>
      </c>
      <c r="Q12" s="17">
        <v>897.8</v>
      </c>
      <c r="R12" s="17">
        <v>6910.63</v>
      </c>
      <c r="S12" s="17">
        <v>7808.43</v>
      </c>
      <c r="T12" s="17">
        <f t="shared" si="1"/>
        <v>6012.83</v>
      </c>
      <c r="U12" s="17">
        <f t="shared" si="2"/>
        <v>-7494191.5700000003</v>
      </c>
      <c r="V12" s="17">
        <f t="shared" si="3"/>
        <v>0.10408464409490802</v>
      </c>
      <c r="W12" s="17">
        <f t="shared" si="4"/>
        <v>-44971.57</v>
      </c>
      <c r="X12" s="17">
        <f t="shared" si="5"/>
        <v>14.794297082228116</v>
      </c>
      <c r="Y12" s="17">
        <f t="shared" si="6"/>
        <v>-26656.57</v>
      </c>
      <c r="Z12" s="17">
        <f t="shared" si="7"/>
        <v>22.656114899173076</v>
      </c>
      <c r="AA12" s="17">
        <f t="shared" si="10"/>
        <v>0.31211662531075346</v>
      </c>
      <c r="AB12" s="30">
        <v>15099981.33</v>
      </c>
      <c r="AC12" s="15" t="s">
        <v>64</v>
      </c>
    </row>
    <row r="13" spans="1:29" s="15" customFormat="1" ht="57.75" hidden="1" customHeight="1" x14ac:dyDescent="0.3">
      <c r="A13" s="14"/>
      <c r="B13" s="55" t="s">
        <v>31</v>
      </c>
      <c r="C13" s="55"/>
      <c r="D13" s="55"/>
      <c r="E13" s="55"/>
      <c r="F13" s="55"/>
      <c r="G13" s="55"/>
      <c r="H13" s="55"/>
      <c r="I13" s="55"/>
      <c r="J13" s="17">
        <v>180406</v>
      </c>
      <c r="K13" s="17">
        <v>199821.72</v>
      </c>
      <c r="L13" s="17">
        <f t="shared" si="8"/>
        <v>199821.72</v>
      </c>
      <c r="M13" s="17">
        <v>5489.98</v>
      </c>
      <c r="N13" s="17">
        <f t="shared" si="9"/>
        <v>5489.98</v>
      </c>
      <c r="O13" s="17">
        <v>407460</v>
      </c>
      <c r="P13" s="17">
        <v>65648</v>
      </c>
      <c r="Q13" s="17">
        <v>40131</v>
      </c>
      <c r="R13" s="17">
        <v>0</v>
      </c>
      <c r="S13" s="17">
        <v>40131</v>
      </c>
      <c r="T13" s="17">
        <f t="shared" si="1"/>
        <v>-40131</v>
      </c>
      <c r="U13" s="17">
        <f t="shared" si="2"/>
        <v>-367329</v>
      </c>
      <c r="V13" s="17">
        <f t="shared" si="3"/>
        <v>9.8490649388897076</v>
      </c>
      <c r="W13" s="17">
        <f t="shared" si="4"/>
        <v>-25517</v>
      </c>
      <c r="X13" s="17">
        <f t="shared" si="5"/>
        <v>61.130575188886183</v>
      </c>
      <c r="Y13" s="17">
        <f t="shared" si="6"/>
        <v>34641.020000000004</v>
      </c>
      <c r="Z13" s="17">
        <v>0</v>
      </c>
      <c r="AA13" s="17">
        <f t="shared" si="10"/>
        <v>2.7474390671844882</v>
      </c>
      <c r="AB13" s="30">
        <v>175716.17</v>
      </c>
      <c r="AC13" s="15" t="s">
        <v>64</v>
      </c>
    </row>
    <row r="14" spans="1:29" s="15" customFormat="1" ht="33.75" hidden="1" customHeight="1" x14ac:dyDescent="0.3">
      <c r="A14" s="14"/>
      <c r="B14" s="55" t="s">
        <v>30</v>
      </c>
      <c r="C14" s="55"/>
      <c r="D14" s="55"/>
      <c r="E14" s="55"/>
      <c r="F14" s="55"/>
      <c r="G14" s="55"/>
      <c r="H14" s="55"/>
      <c r="I14" s="55"/>
      <c r="J14" s="17">
        <v>11715305.130000001</v>
      </c>
      <c r="K14" s="17">
        <v>12135551.99</v>
      </c>
      <c r="L14" s="17">
        <f t="shared" si="8"/>
        <v>12135551.99</v>
      </c>
      <c r="M14" s="17">
        <v>126919.13</v>
      </c>
      <c r="N14" s="17">
        <f t="shared" si="9"/>
        <v>126919.13</v>
      </c>
      <c r="O14" s="17">
        <v>11117000</v>
      </c>
      <c r="P14" s="17">
        <v>385017</v>
      </c>
      <c r="Q14" s="17">
        <v>117339.47</v>
      </c>
      <c r="R14" s="17">
        <v>71458.09</v>
      </c>
      <c r="S14" s="17">
        <v>188797.56</v>
      </c>
      <c r="T14" s="17">
        <f t="shared" si="1"/>
        <v>-45881.380000000005</v>
      </c>
      <c r="U14" s="17">
        <f t="shared" si="2"/>
        <v>-10928202.439999999</v>
      </c>
      <c r="V14" s="17">
        <f t="shared" si="3"/>
        <v>1.6982779526850769</v>
      </c>
      <c r="W14" s="17">
        <f t="shared" si="4"/>
        <v>-196219.44</v>
      </c>
      <c r="X14" s="17">
        <f t="shared" si="5"/>
        <v>49.036162039598253</v>
      </c>
      <c r="Y14" s="17">
        <f t="shared" si="6"/>
        <v>61878.429999999993</v>
      </c>
      <c r="Z14" s="17">
        <f t="shared" si="7"/>
        <v>148.75421853269873</v>
      </c>
      <c r="AA14" s="17">
        <f t="shared" si="10"/>
        <v>1.0458455462477896</v>
      </c>
      <c r="AB14" s="30">
        <v>7076032.8399999999</v>
      </c>
      <c r="AC14" s="15" t="s">
        <v>64</v>
      </c>
    </row>
    <row r="15" spans="1:29" s="15" customFormat="1" ht="18.75" hidden="1" x14ac:dyDescent="0.3">
      <c r="A15" s="14"/>
      <c r="B15" s="55" t="s">
        <v>25</v>
      </c>
      <c r="C15" s="55"/>
      <c r="D15" s="55"/>
      <c r="E15" s="55"/>
      <c r="F15" s="55"/>
      <c r="G15" s="55"/>
      <c r="H15" s="55"/>
      <c r="I15" s="55"/>
      <c r="J15" s="17">
        <f>J16+J21</f>
        <v>56816411.920000002</v>
      </c>
      <c r="K15" s="17">
        <f>K16+K21</f>
        <v>59077329.089999996</v>
      </c>
      <c r="L15" s="17">
        <f>L16+L21</f>
        <v>59077329.089999996</v>
      </c>
      <c r="M15" s="17">
        <f>M16+M21</f>
        <v>851119.5199999999</v>
      </c>
      <c r="N15" s="17">
        <f>N16+N21</f>
        <v>851119.5199999999</v>
      </c>
      <c r="O15" s="17">
        <f t="shared" ref="O15:S15" si="11">O16+O21</f>
        <v>57080420</v>
      </c>
      <c r="P15" s="17">
        <f t="shared" si="11"/>
        <v>4144468</v>
      </c>
      <c r="Q15" s="17">
        <f t="shared" ref="Q15" si="12">Q16+Q21</f>
        <v>128827.71</v>
      </c>
      <c r="R15" s="17">
        <f t="shared" si="11"/>
        <v>200112.43</v>
      </c>
      <c r="S15" s="17">
        <f t="shared" si="11"/>
        <v>328940.14</v>
      </c>
      <c r="T15" s="17">
        <f t="shared" si="1"/>
        <v>71284.719999999987</v>
      </c>
      <c r="U15" s="17">
        <f t="shared" si="2"/>
        <v>-56751479.859999999</v>
      </c>
      <c r="V15" s="17">
        <f t="shared" si="3"/>
        <v>0.57627491178235901</v>
      </c>
      <c r="W15" s="17">
        <f t="shared" si="4"/>
        <v>-3815527.86</v>
      </c>
      <c r="X15" s="17">
        <f t="shared" si="5"/>
        <v>7.9368483482077794</v>
      </c>
      <c r="Y15" s="17">
        <f t="shared" si="6"/>
        <v>-522179.37999999989</v>
      </c>
      <c r="Z15" s="17">
        <f t="shared" si="7"/>
        <v>38.647937483562835</v>
      </c>
      <c r="AA15" s="17">
        <f t="shared" si="10"/>
        <v>1.4406872028750344</v>
      </c>
      <c r="AB15" s="30">
        <f>AB16+AB21</f>
        <v>49271022.740000002</v>
      </c>
      <c r="AC15" s="5"/>
    </row>
    <row r="16" spans="1:29" s="5" customFormat="1" ht="75.75" hidden="1" customHeight="1" x14ac:dyDescent="0.3">
      <c r="A16" s="9"/>
      <c r="B16" s="54"/>
      <c r="C16" s="54"/>
      <c r="D16" s="54"/>
      <c r="E16" s="54"/>
      <c r="F16" s="54"/>
      <c r="G16" s="54"/>
      <c r="H16" s="54"/>
      <c r="I16" s="12" t="s">
        <v>44</v>
      </c>
      <c r="J16" s="18">
        <v>21539211.149999999</v>
      </c>
      <c r="K16" s="18">
        <v>22311739.960000001</v>
      </c>
      <c r="L16" s="18">
        <f>K16</f>
        <v>22311739.960000001</v>
      </c>
      <c r="M16" s="18">
        <v>29483.32</v>
      </c>
      <c r="N16" s="18">
        <f>M16</f>
        <v>29483.32</v>
      </c>
      <c r="O16" s="18">
        <v>18390732</v>
      </c>
      <c r="P16" s="18">
        <v>3319710</v>
      </c>
      <c r="Q16" s="18">
        <v>0</v>
      </c>
      <c r="R16" s="18">
        <v>41661.57</v>
      </c>
      <c r="S16" s="18">
        <v>41661.57</v>
      </c>
      <c r="T16" s="18">
        <f t="shared" si="1"/>
        <v>41661.57</v>
      </c>
      <c r="U16" s="18">
        <f t="shared" si="2"/>
        <v>-18349070.43</v>
      </c>
      <c r="V16" s="18">
        <f t="shared" si="3"/>
        <v>0.22653568112460123</v>
      </c>
      <c r="W16" s="18">
        <f t="shared" si="4"/>
        <v>-3278048.43</v>
      </c>
      <c r="X16" s="18">
        <f t="shared" si="5"/>
        <v>1.2549761876790442</v>
      </c>
      <c r="Y16" s="18">
        <f t="shared" si="6"/>
        <v>12178.25</v>
      </c>
      <c r="Z16" s="18">
        <f t="shared" si="7"/>
        <v>141.30555853275683</v>
      </c>
      <c r="AA16" s="18">
        <f t="shared" si="10"/>
        <v>0.13214263008110103</v>
      </c>
      <c r="AB16" s="31">
        <v>16165468.640000001</v>
      </c>
    </row>
    <row r="17" spans="1:29" s="5" customFormat="1" ht="25.5" hidden="1" customHeight="1" x14ac:dyDescent="0.3">
      <c r="A17" s="9"/>
      <c r="B17" s="32" t="s">
        <v>8</v>
      </c>
      <c r="C17" s="32" t="s">
        <v>26</v>
      </c>
      <c r="D17" s="32" t="s">
        <v>25</v>
      </c>
      <c r="E17" s="32"/>
      <c r="F17" s="32"/>
      <c r="G17" s="6"/>
      <c r="H17" s="6"/>
      <c r="I17" s="12" t="s">
        <v>44</v>
      </c>
      <c r="J17" s="18">
        <v>20632512.710000001</v>
      </c>
      <c r="K17" s="18"/>
      <c r="L17" s="18">
        <v>20632512.710000001</v>
      </c>
      <c r="M17" s="18"/>
      <c r="N17" s="18">
        <v>20632512.710000001</v>
      </c>
      <c r="O17" s="18"/>
      <c r="P17" s="18"/>
      <c r="Q17" s="18"/>
      <c r="R17" s="18"/>
      <c r="S17" s="18"/>
      <c r="T17" s="17">
        <f t="shared" si="1"/>
        <v>0</v>
      </c>
      <c r="U17" s="17">
        <f t="shared" si="2"/>
        <v>0</v>
      </c>
      <c r="V17" s="17" t="e">
        <f t="shared" si="3"/>
        <v>#DIV/0!</v>
      </c>
      <c r="W17" s="17">
        <f t="shared" si="4"/>
        <v>0</v>
      </c>
      <c r="X17" s="17" t="e">
        <f t="shared" si="5"/>
        <v>#DIV/0!</v>
      </c>
      <c r="Y17" s="17">
        <f t="shared" si="6"/>
        <v>-20632512.710000001</v>
      </c>
      <c r="Z17" s="17">
        <f t="shared" si="7"/>
        <v>0</v>
      </c>
      <c r="AA17" s="17">
        <f t="shared" si="10"/>
        <v>100</v>
      </c>
      <c r="AB17" s="18" t="e">
        <f>L17+(#REF!*L17)/100</f>
        <v>#REF!</v>
      </c>
    </row>
    <row r="18" spans="1:29" s="5" customFormat="1" ht="32.25" hidden="1" customHeight="1" x14ac:dyDescent="0.3">
      <c r="A18" s="9"/>
      <c r="B18" s="32" t="s">
        <v>8</v>
      </c>
      <c r="C18" s="32" t="s">
        <v>26</v>
      </c>
      <c r="D18" s="32" t="s">
        <v>25</v>
      </c>
      <c r="E18" s="32"/>
      <c r="F18" s="32"/>
      <c r="G18" s="6"/>
      <c r="H18" s="6"/>
      <c r="I18" s="12" t="s">
        <v>29</v>
      </c>
      <c r="J18" s="18">
        <v>624600</v>
      </c>
      <c r="K18" s="18"/>
      <c r="L18" s="18">
        <v>624600</v>
      </c>
      <c r="M18" s="18"/>
      <c r="N18" s="18">
        <v>624600</v>
      </c>
      <c r="O18" s="18"/>
      <c r="P18" s="18"/>
      <c r="Q18" s="18"/>
      <c r="R18" s="18"/>
      <c r="S18" s="18"/>
      <c r="T18" s="17">
        <f t="shared" si="1"/>
        <v>0</v>
      </c>
      <c r="U18" s="17">
        <f t="shared" si="2"/>
        <v>0</v>
      </c>
      <c r="V18" s="17" t="e">
        <f t="shared" si="3"/>
        <v>#DIV/0!</v>
      </c>
      <c r="W18" s="17">
        <f t="shared" si="4"/>
        <v>0</v>
      </c>
      <c r="X18" s="17" t="e">
        <f t="shared" si="5"/>
        <v>#DIV/0!</v>
      </c>
      <c r="Y18" s="17">
        <f t="shared" si="6"/>
        <v>-624600</v>
      </c>
      <c r="Z18" s="17">
        <f t="shared" si="7"/>
        <v>0</v>
      </c>
      <c r="AA18" s="17">
        <f t="shared" si="10"/>
        <v>100</v>
      </c>
      <c r="AB18" s="18" t="e">
        <f>L18+(#REF!*L18)/100</f>
        <v>#REF!</v>
      </c>
    </row>
    <row r="19" spans="1:29" s="5" customFormat="1" ht="42.75" hidden="1" customHeight="1" x14ac:dyDescent="0.3">
      <c r="A19" s="9"/>
      <c r="B19" s="32" t="s">
        <v>8</v>
      </c>
      <c r="C19" s="32" t="s">
        <v>26</v>
      </c>
      <c r="D19" s="32" t="s">
        <v>25</v>
      </c>
      <c r="E19" s="32"/>
      <c r="F19" s="32"/>
      <c r="G19" s="6"/>
      <c r="H19" s="6"/>
      <c r="I19" s="12" t="s">
        <v>28</v>
      </c>
      <c r="J19" s="18">
        <v>54500</v>
      </c>
      <c r="K19" s="18"/>
      <c r="L19" s="18">
        <v>54500</v>
      </c>
      <c r="M19" s="18"/>
      <c r="N19" s="18">
        <v>54500</v>
      </c>
      <c r="O19" s="18"/>
      <c r="P19" s="18"/>
      <c r="Q19" s="18"/>
      <c r="R19" s="18"/>
      <c r="S19" s="18"/>
      <c r="T19" s="17">
        <f t="shared" si="1"/>
        <v>0</v>
      </c>
      <c r="U19" s="17">
        <f t="shared" si="2"/>
        <v>0</v>
      </c>
      <c r="V19" s="17" t="e">
        <f t="shared" si="3"/>
        <v>#DIV/0!</v>
      </c>
      <c r="W19" s="17">
        <f t="shared" si="4"/>
        <v>0</v>
      </c>
      <c r="X19" s="17" t="e">
        <f t="shared" si="5"/>
        <v>#DIV/0!</v>
      </c>
      <c r="Y19" s="17">
        <f t="shared" si="6"/>
        <v>-54500</v>
      </c>
      <c r="Z19" s="17">
        <f t="shared" si="7"/>
        <v>0</v>
      </c>
      <c r="AA19" s="17">
        <f t="shared" si="10"/>
        <v>100</v>
      </c>
      <c r="AB19" s="18" t="e">
        <f>L19+(#REF!*L19)/100</f>
        <v>#REF!</v>
      </c>
    </row>
    <row r="20" spans="1:29" s="5" customFormat="1" ht="32.25" hidden="1" customHeight="1" x14ac:dyDescent="0.3">
      <c r="A20" s="9"/>
      <c r="B20" s="32" t="s">
        <v>8</v>
      </c>
      <c r="C20" s="32" t="s">
        <v>26</v>
      </c>
      <c r="D20" s="32" t="s">
        <v>25</v>
      </c>
      <c r="E20" s="32"/>
      <c r="F20" s="32"/>
      <c r="G20" s="6"/>
      <c r="H20" s="6"/>
      <c r="I20" s="12" t="s">
        <v>27</v>
      </c>
      <c r="J20" s="18">
        <v>100</v>
      </c>
      <c r="K20" s="18"/>
      <c r="L20" s="18">
        <v>100</v>
      </c>
      <c r="M20" s="18"/>
      <c r="N20" s="18">
        <v>100</v>
      </c>
      <c r="O20" s="18"/>
      <c r="P20" s="18"/>
      <c r="Q20" s="18"/>
      <c r="R20" s="18"/>
      <c r="S20" s="18"/>
      <c r="T20" s="17">
        <f t="shared" si="1"/>
        <v>0</v>
      </c>
      <c r="U20" s="17">
        <f t="shared" si="2"/>
        <v>0</v>
      </c>
      <c r="V20" s="17" t="e">
        <f t="shared" si="3"/>
        <v>#DIV/0!</v>
      </c>
      <c r="W20" s="17">
        <f t="shared" si="4"/>
        <v>0</v>
      </c>
      <c r="X20" s="17" t="e">
        <f t="shared" si="5"/>
        <v>#DIV/0!</v>
      </c>
      <c r="Y20" s="17">
        <f t="shared" si="6"/>
        <v>-100</v>
      </c>
      <c r="Z20" s="17">
        <f t="shared" si="7"/>
        <v>0</v>
      </c>
      <c r="AA20" s="17">
        <f t="shared" si="10"/>
        <v>100</v>
      </c>
      <c r="AB20" s="18" t="e">
        <f>L20+(#REF!*L20)/100</f>
        <v>#REF!</v>
      </c>
    </row>
    <row r="21" spans="1:29" s="5" customFormat="1" ht="72" hidden="1" customHeight="1" x14ac:dyDescent="0.3">
      <c r="A21" s="9"/>
      <c r="B21" s="54" t="s">
        <v>8</v>
      </c>
      <c r="C21" s="54" t="s">
        <v>26</v>
      </c>
      <c r="D21" s="54" t="s">
        <v>25</v>
      </c>
      <c r="E21" s="54"/>
      <c r="F21" s="54"/>
      <c r="G21" s="6"/>
      <c r="H21" s="6"/>
      <c r="I21" s="12" t="s">
        <v>45</v>
      </c>
      <c r="J21" s="18">
        <v>35277200.770000003</v>
      </c>
      <c r="K21" s="18">
        <v>36765589.129999995</v>
      </c>
      <c r="L21" s="18">
        <f>K21</f>
        <v>36765589.129999995</v>
      </c>
      <c r="M21" s="18">
        <v>821636.2</v>
      </c>
      <c r="N21" s="18">
        <f>M21</f>
        <v>821636.2</v>
      </c>
      <c r="O21" s="18">
        <v>38689688</v>
      </c>
      <c r="P21" s="18">
        <v>824758</v>
      </c>
      <c r="Q21" s="18">
        <v>128827.71</v>
      </c>
      <c r="R21" s="18">
        <v>158450.85999999999</v>
      </c>
      <c r="S21" s="18">
        <v>287278.57</v>
      </c>
      <c r="T21" s="18">
        <f t="shared" si="1"/>
        <v>29623.14999999998</v>
      </c>
      <c r="U21" s="18">
        <f t="shared" si="2"/>
        <v>-38402409.43</v>
      </c>
      <c r="V21" s="18">
        <f t="shared" si="3"/>
        <v>0.74251973807594418</v>
      </c>
      <c r="W21" s="18">
        <f t="shared" si="4"/>
        <v>-537479.42999999993</v>
      </c>
      <c r="X21" s="18">
        <f t="shared" si="5"/>
        <v>34.831862194728636</v>
      </c>
      <c r="Y21" s="18">
        <f t="shared" si="6"/>
        <v>-534357.62999999989</v>
      </c>
      <c r="Z21" s="18">
        <f t="shared" si="7"/>
        <v>34.964205569326182</v>
      </c>
      <c r="AA21" s="18">
        <f t="shared" si="10"/>
        <v>2.2347967744913979</v>
      </c>
      <c r="AB21" s="31">
        <v>33105554.100000001</v>
      </c>
    </row>
    <row r="22" spans="1:29" s="15" customFormat="1" ht="37.5" hidden="1" customHeight="1" x14ac:dyDescent="0.3">
      <c r="A22" s="14"/>
      <c r="B22" s="55" t="s">
        <v>24</v>
      </c>
      <c r="C22" s="55"/>
      <c r="D22" s="55"/>
      <c r="E22" s="55"/>
      <c r="F22" s="55"/>
      <c r="G22" s="55"/>
      <c r="H22" s="55"/>
      <c r="I22" s="55"/>
      <c r="J22" s="17">
        <v>6867000</v>
      </c>
      <c r="K22" s="17">
        <v>7183566.0899999999</v>
      </c>
      <c r="L22" s="17">
        <f>K22</f>
        <v>7183566.0899999999</v>
      </c>
      <c r="M22" s="17">
        <v>113555.94</v>
      </c>
      <c r="N22" s="17">
        <f>M22</f>
        <v>113555.94</v>
      </c>
      <c r="O22" s="17">
        <v>5939000</v>
      </c>
      <c r="P22" s="17">
        <v>238650</v>
      </c>
      <c r="Q22" s="17">
        <v>46546.16</v>
      </c>
      <c r="R22" s="17">
        <v>170158.76</v>
      </c>
      <c r="S22" s="17">
        <v>216704.92</v>
      </c>
      <c r="T22" s="17">
        <f t="shared" si="1"/>
        <v>123612.6</v>
      </c>
      <c r="U22" s="17">
        <f t="shared" si="2"/>
        <v>-5722295.0800000001</v>
      </c>
      <c r="V22" s="17">
        <f t="shared" si="3"/>
        <v>3.6488452601448054</v>
      </c>
      <c r="W22" s="17">
        <f t="shared" si="4"/>
        <v>-21945.079999999987</v>
      </c>
      <c r="X22" s="17">
        <f t="shared" si="5"/>
        <v>90.804491933794267</v>
      </c>
      <c r="Y22" s="17">
        <f t="shared" si="6"/>
        <v>103148.98000000001</v>
      </c>
      <c r="Z22" s="17">
        <f t="shared" si="7"/>
        <v>190.83538914829114</v>
      </c>
      <c r="AA22" s="17">
        <f t="shared" si="10"/>
        <v>1.5807739300690418</v>
      </c>
      <c r="AB22" s="30">
        <v>6531042.4199999999</v>
      </c>
      <c r="AC22" s="15" t="s">
        <v>64</v>
      </c>
    </row>
    <row r="23" spans="1:29" s="15" customFormat="1" ht="113.25" hidden="1" customHeight="1" x14ac:dyDescent="0.3">
      <c r="A23" s="14"/>
      <c r="B23" s="55" t="s">
        <v>18</v>
      </c>
      <c r="C23" s="55"/>
      <c r="D23" s="55"/>
      <c r="E23" s="55"/>
      <c r="F23" s="55"/>
      <c r="G23" s="55"/>
      <c r="H23" s="55"/>
      <c r="I23" s="55"/>
      <c r="J23" s="17">
        <f>J24+J27+J31+J33</f>
        <v>35314489.460000001</v>
      </c>
      <c r="K23" s="17">
        <f>K24+K27+K31+K33</f>
        <v>39449619.330000006</v>
      </c>
      <c r="L23" s="17">
        <f>L24+L27+L31+L33</f>
        <v>39449619.330000006</v>
      </c>
      <c r="M23" s="17">
        <f t="shared" ref="M23" si="13">M24+M27+M31+M33</f>
        <v>840069.98</v>
      </c>
      <c r="N23" s="17">
        <f>N24+N27+N31+N33</f>
        <v>840069.98</v>
      </c>
      <c r="O23" s="17">
        <f t="shared" ref="O23:Q23" si="14">O24+O27+O31+O33</f>
        <v>42043990</v>
      </c>
      <c r="P23" s="17">
        <f t="shared" si="14"/>
        <v>768100</v>
      </c>
      <c r="Q23" s="17">
        <f t="shared" si="14"/>
        <v>60012.82</v>
      </c>
      <c r="R23" s="17">
        <f t="shared" ref="R23:S23" si="15">R24+R27+R31+R33</f>
        <v>546951.79</v>
      </c>
      <c r="S23" s="17">
        <f t="shared" si="15"/>
        <v>606964.61</v>
      </c>
      <c r="T23" s="17">
        <f t="shared" si="1"/>
        <v>486938.97000000003</v>
      </c>
      <c r="U23" s="17">
        <f t="shared" si="2"/>
        <v>-41437025.390000001</v>
      </c>
      <c r="V23" s="17">
        <f t="shared" si="3"/>
        <v>1.4436417904199863</v>
      </c>
      <c r="W23" s="17">
        <f t="shared" si="4"/>
        <v>-161135.39000000001</v>
      </c>
      <c r="X23" s="17">
        <f t="shared" si="5"/>
        <v>79.021560994662153</v>
      </c>
      <c r="Y23" s="17">
        <f t="shared" si="6"/>
        <v>-233105.37</v>
      </c>
      <c r="Z23" s="17">
        <f t="shared" si="7"/>
        <v>72.251672414243401</v>
      </c>
      <c r="AA23" s="17">
        <f t="shared" si="10"/>
        <v>2.1294755038641329</v>
      </c>
      <c r="AB23" s="30">
        <f>AB24+AB27+AB31+AB33</f>
        <v>38526555.700000003</v>
      </c>
    </row>
    <row r="24" spans="1:29" s="5" customFormat="1" ht="149.25" hidden="1" customHeight="1" x14ac:dyDescent="0.3">
      <c r="A24" s="9"/>
      <c r="B24" s="54"/>
      <c r="C24" s="54"/>
      <c r="D24" s="54"/>
      <c r="E24" s="54"/>
      <c r="F24" s="54"/>
      <c r="G24" s="54"/>
      <c r="H24" s="54"/>
      <c r="I24" s="12" t="s">
        <v>23</v>
      </c>
      <c r="J24" s="18">
        <v>34795734.859999999</v>
      </c>
      <c r="K24" s="18">
        <v>38437093.690000005</v>
      </c>
      <c r="L24" s="18">
        <f>K24</f>
        <v>38437093.690000005</v>
      </c>
      <c r="M24" s="18">
        <v>814536.04</v>
      </c>
      <c r="N24" s="18">
        <f>M24</f>
        <v>814536.04</v>
      </c>
      <c r="O24" s="39">
        <v>41197224.380000003</v>
      </c>
      <c r="P24" s="39">
        <v>768100</v>
      </c>
      <c r="Q24" s="18">
        <v>48524.82</v>
      </c>
      <c r="R24" s="18">
        <v>546951.79</v>
      </c>
      <c r="S24" s="18">
        <v>595476.61</v>
      </c>
      <c r="T24" s="18">
        <f t="shared" si="1"/>
        <v>498426.97000000003</v>
      </c>
      <c r="U24" s="18">
        <f t="shared" si="2"/>
        <v>-40601747.770000003</v>
      </c>
      <c r="V24" s="18">
        <f t="shared" si="3"/>
        <v>1.4454289553766291</v>
      </c>
      <c r="W24" s="18">
        <f t="shared" si="4"/>
        <v>-172623.39</v>
      </c>
      <c r="X24" s="18">
        <f t="shared" si="5"/>
        <v>77.525922405936726</v>
      </c>
      <c r="Y24" s="18">
        <f t="shared" si="6"/>
        <v>-219059.43000000005</v>
      </c>
      <c r="Z24" s="18">
        <f t="shared" si="7"/>
        <v>73.106232352837324</v>
      </c>
      <c r="AA24" s="18">
        <f t="shared" si="10"/>
        <v>2.1191405535739403</v>
      </c>
      <c r="AB24" s="31">
        <v>36935324.18</v>
      </c>
      <c r="AC24" s="5" t="s">
        <v>64</v>
      </c>
    </row>
    <row r="25" spans="1:29" s="5" customFormat="1" ht="53.25" hidden="1" customHeight="1" x14ac:dyDescent="0.3">
      <c r="A25" s="9"/>
      <c r="B25" s="32" t="s">
        <v>8</v>
      </c>
      <c r="C25" s="32" t="s">
        <v>18</v>
      </c>
      <c r="D25" s="32" t="s">
        <v>20</v>
      </c>
      <c r="E25" s="32"/>
      <c r="F25" s="32"/>
      <c r="G25" s="6"/>
      <c r="H25" s="6"/>
      <c r="I25" s="32" t="s">
        <v>23</v>
      </c>
      <c r="J25" s="18">
        <v>31842999.989999998</v>
      </c>
      <c r="K25" s="18"/>
      <c r="L25" s="18">
        <v>31842999.989999998</v>
      </c>
      <c r="M25" s="18"/>
      <c r="N25" s="18">
        <v>31842999.989999998</v>
      </c>
      <c r="O25" s="18"/>
      <c r="P25" s="18"/>
      <c r="Q25" s="18"/>
      <c r="R25" s="18"/>
      <c r="S25" s="18"/>
      <c r="T25" s="17">
        <f t="shared" si="1"/>
        <v>0</v>
      </c>
      <c r="U25" s="17">
        <f t="shared" si="2"/>
        <v>0</v>
      </c>
      <c r="V25" s="17" t="e">
        <f t="shared" si="3"/>
        <v>#DIV/0!</v>
      </c>
      <c r="W25" s="17">
        <f t="shared" si="4"/>
        <v>0</v>
      </c>
      <c r="X25" s="17" t="e">
        <f t="shared" si="5"/>
        <v>#DIV/0!</v>
      </c>
      <c r="Y25" s="17">
        <f t="shared" si="6"/>
        <v>-31842999.989999998</v>
      </c>
      <c r="Z25" s="17">
        <f t="shared" si="7"/>
        <v>0</v>
      </c>
      <c r="AA25" s="17">
        <f t="shared" si="10"/>
        <v>100</v>
      </c>
      <c r="AB25" s="18" t="e">
        <f>L25+(#REF!*L25)/100</f>
        <v>#REF!</v>
      </c>
    </row>
    <row r="26" spans="1:29" s="5" customFormat="1" ht="8.25" hidden="1" customHeight="1" x14ac:dyDescent="0.3">
      <c r="A26" s="9"/>
      <c r="B26" s="32" t="s">
        <v>8</v>
      </c>
      <c r="C26" s="32" t="s">
        <v>18</v>
      </c>
      <c r="D26" s="32" t="s">
        <v>20</v>
      </c>
      <c r="E26" s="32"/>
      <c r="F26" s="32"/>
      <c r="G26" s="6"/>
      <c r="H26" s="6"/>
      <c r="I26" s="32" t="s">
        <v>22</v>
      </c>
      <c r="J26" s="18">
        <v>3583390.66</v>
      </c>
      <c r="K26" s="18"/>
      <c r="L26" s="18">
        <v>3583390.66</v>
      </c>
      <c r="M26" s="18"/>
      <c r="N26" s="18">
        <v>3583390.66</v>
      </c>
      <c r="O26" s="18"/>
      <c r="P26" s="18"/>
      <c r="Q26" s="18"/>
      <c r="R26" s="18"/>
      <c r="S26" s="18"/>
      <c r="T26" s="17">
        <f t="shared" si="1"/>
        <v>0</v>
      </c>
      <c r="U26" s="17">
        <f t="shared" si="2"/>
        <v>0</v>
      </c>
      <c r="V26" s="17" t="e">
        <f t="shared" si="3"/>
        <v>#DIV/0!</v>
      </c>
      <c r="W26" s="17">
        <f t="shared" si="4"/>
        <v>0</v>
      </c>
      <c r="X26" s="17" t="e">
        <f t="shared" si="5"/>
        <v>#DIV/0!</v>
      </c>
      <c r="Y26" s="17">
        <f t="shared" si="6"/>
        <v>-3583390.66</v>
      </c>
      <c r="Z26" s="17">
        <f t="shared" si="7"/>
        <v>0</v>
      </c>
      <c r="AA26" s="17">
        <f t="shared" si="10"/>
        <v>100</v>
      </c>
      <c r="AB26" s="18" t="e">
        <f>L26+(#REF!*L26)/100</f>
        <v>#REF!</v>
      </c>
    </row>
    <row r="27" spans="1:29" s="5" customFormat="1" ht="72.75" hidden="1" customHeight="1" x14ac:dyDescent="0.3">
      <c r="A27" s="9"/>
      <c r="B27" s="54"/>
      <c r="C27" s="54"/>
      <c r="D27" s="54"/>
      <c r="E27" s="54"/>
      <c r="F27" s="54"/>
      <c r="G27" s="6"/>
      <c r="H27" s="6"/>
      <c r="I27" s="12" t="s">
        <v>46</v>
      </c>
      <c r="J27" s="18">
        <v>473054.6</v>
      </c>
      <c r="K27" s="18">
        <v>939401.44</v>
      </c>
      <c r="L27" s="18">
        <f>K27</f>
        <v>939401.44</v>
      </c>
      <c r="M27" s="18">
        <v>22325.33</v>
      </c>
      <c r="N27" s="18">
        <f>M27</f>
        <v>22325.33</v>
      </c>
      <c r="O27" s="18">
        <v>811765.62</v>
      </c>
      <c r="P27" s="18">
        <v>0</v>
      </c>
      <c r="Q27" s="18">
        <v>10500</v>
      </c>
      <c r="R27" s="18">
        <v>0</v>
      </c>
      <c r="S27" s="18">
        <v>10500</v>
      </c>
      <c r="T27" s="18">
        <f t="shared" si="1"/>
        <v>-10500</v>
      </c>
      <c r="U27" s="18">
        <f t="shared" si="2"/>
        <v>-801265.62</v>
      </c>
      <c r="V27" s="18">
        <f t="shared" si="3"/>
        <v>1.2934768043022074</v>
      </c>
      <c r="W27" s="18">
        <f t="shared" si="4"/>
        <v>10500</v>
      </c>
      <c r="X27" s="18" t="e">
        <f t="shared" si="5"/>
        <v>#DIV/0!</v>
      </c>
      <c r="Y27" s="18">
        <f t="shared" si="6"/>
        <v>-11825.330000000002</v>
      </c>
      <c r="Z27" s="18">
        <f t="shared" si="7"/>
        <v>47.031779597434834</v>
      </c>
      <c r="AA27" s="18">
        <f t="shared" si="10"/>
        <v>2.3765484115076516</v>
      </c>
      <c r="AB27" s="31">
        <v>1509257.07</v>
      </c>
      <c r="AC27" s="5" t="s">
        <v>64</v>
      </c>
    </row>
    <row r="28" spans="1:29" s="5" customFormat="1" ht="36" hidden="1" customHeight="1" x14ac:dyDescent="0.3">
      <c r="A28" s="9"/>
      <c r="B28" s="7" t="s">
        <v>8</v>
      </c>
      <c r="C28" s="7" t="s">
        <v>18</v>
      </c>
      <c r="D28" s="7" t="s">
        <v>20</v>
      </c>
      <c r="E28" s="7"/>
      <c r="F28" s="7"/>
      <c r="G28" s="6"/>
      <c r="H28" s="6"/>
      <c r="I28" s="7" t="s">
        <v>46</v>
      </c>
      <c r="J28" s="18">
        <v>157910</v>
      </c>
      <c r="K28" s="18">
        <v>157910</v>
      </c>
      <c r="L28" s="18">
        <v>157910</v>
      </c>
      <c r="M28" s="18"/>
      <c r="N28" s="18">
        <v>157910</v>
      </c>
      <c r="O28" s="18"/>
      <c r="P28" s="18"/>
      <c r="Q28" s="18"/>
      <c r="R28" s="18"/>
      <c r="S28" s="18"/>
      <c r="T28" s="17">
        <f t="shared" si="1"/>
        <v>0</v>
      </c>
      <c r="U28" s="17">
        <f t="shared" si="2"/>
        <v>0</v>
      </c>
      <c r="V28" s="17" t="e">
        <f t="shared" si="3"/>
        <v>#DIV/0!</v>
      </c>
      <c r="W28" s="17">
        <f t="shared" si="4"/>
        <v>0</v>
      </c>
      <c r="X28" s="17" t="e">
        <f t="shared" si="5"/>
        <v>#DIV/0!</v>
      </c>
      <c r="Y28" s="17">
        <f t="shared" si="6"/>
        <v>-157910</v>
      </c>
      <c r="Z28" s="17">
        <f t="shared" si="7"/>
        <v>0</v>
      </c>
      <c r="AA28" s="17">
        <f t="shared" si="10"/>
        <v>100</v>
      </c>
      <c r="AB28" s="17" t="e">
        <f>L28+(#REF!*L28)/100</f>
        <v>#REF!</v>
      </c>
    </row>
    <row r="29" spans="1:29" s="5" customFormat="1" ht="53.25" hidden="1" customHeight="1" x14ac:dyDescent="0.3">
      <c r="A29" s="9"/>
      <c r="B29" s="7" t="s">
        <v>8</v>
      </c>
      <c r="C29" s="7" t="s">
        <v>18</v>
      </c>
      <c r="D29" s="7" t="s">
        <v>20</v>
      </c>
      <c r="E29" s="7"/>
      <c r="F29" s="7"/>
      <c r="G29" s="6"/>
      <c r="H29" s="6"/>
      <c r="I29" s="7" t="s">
        <v>21</v>
      </c>
      <c r="J29" s="18">
        <v>0</v>
      </c>
      <c r="K29" s="18">
        <v>0</v>
      </c>
      <c r="L29" s="18">
        <v>0</v>
      </c>
      <c r="M29" s="18"/>
      <c r="N29" s="18">
        <v>0</v>
      </c>
      <c r="O29" s="18"/>
      <c r="P29" s="18"/>
      <c r="Q29" s="18"/>
      <c r="R29" s="18"/>
      <c r="S29" s="18"/>
      <c r="T29" s="17">
        <f t="shared" si="1"/>
        <v>0</v>
      </c>
      <c r="U29" s="17">
        <f t="shared" si="2"/>
        <v>0</v>
      </c>
      <c r="V29" s="17" t="e">
        <f t="shared" si="3"/>
        <v>#DIV/0!</v>
      </c>
      <c r="W29" s="17">
        <f t="shared" si="4"/>
        <v>0</v>
      </c>
      <c r="X29" s="17" t="e">
        <f t="shared" si="5"/>
        <v>#DIV/0!</v>
      </c>
      <c r="Y29" s="17">
        <f t="shared" si="6"/>
        <v>0</v>
      </c>
      <c r="Z29" s="17" t="e">
        <f t="shared" si="7"/>
        <v>#DIV/0!</v>
      </c>
      <c r="AA29" s="17" t="e">
        <f t="shared" si="10"/>
        <v>#DIV/0!</v>
      </c>
      <c r="AB29" s="17" t="e">
        <f>L29+(#REF!*L29)/100</f>
        <v>#REF!</v>
      </c>
    </row>
    <row r="30" spans="1:29" s="5" customFormat="1" ht="11.25" hidden="1" customHeight="1" x14ac:dyDescent="0.3">
      <c r="A30" s="9"/>
      <c r="B30" s="7" t="s">
        <v>8</v>
      </c>
      <c r="C30" s="7" t="s">
        <v>18</v>
      </c>
      <c r="D30" s="7" t="s">
        <v>20</v>
      </c>
      <c r="E30" s="7"/>
      <c r="F30" s="7"/>
      <c r="G30" s="6"/>
      <c r="H30" s="6"/>
      <c r="I30" s="7" t="s">
        <v>19</v>
      </c>
      <c r="J30" s="18">
        <v>730549.34</v>
      </c>
      <c r="K30" s="18">
        <v>730549.34</v>
      </c>
      <c r="L30" s="18">
        <v>730549.34</v>
      </c>
      <c r="M30" s="18"/>
      <c r="N30" s="18">
        <v>730549.34</v>
      </c>
      <c r="O30" s="18"/>
      <c r="P30" s="18"/>
      <c r="Q30" s="18"/>
      <c r="R30" s="18"/>
      <c r="S30" s="18"/>
      <c r="T30" s="17">
        <f t="shared" si="1"/>
        <v>0</v>
      </c>
      <c r="U30" s="17">
        <f t="shared" si="2"/>
        <v>0</v>
      </c>
      <c r="V30" s="17" t="e">
        <f t="shared" si="3"/>
        <v>#DIV/0!</v>
      </c>
      <c r="W30" s="17">
        <f t="shared" si="4"/>
        <v>0</v>
      </c>
      <c r="X30" s="17" t="e">
        <f t="shared" si="5"/>
        <v>#DIV/0!</v>
      </c>
      <c r="Y30" s="17">
        <f t="shared" si="6"/>
        <v>-730549.34</v>
      </c>
      <c r="Z30" s="17">
        <f t="shared" si="7"/>
        <v>0</v>
      </c>
      <c r="AA30" s="17">
        <f t="shared" si="10"/>
        <v>100</v>
      </c>
      <c r="AB30" s="17" t="e">
        <f>L30+(#REF!*L30)/100</f>
        <v>#REF!</v>
      </c>
    </row>
    <row r="31" spans="1:29" s="15" customFormat="1" ht="54.75" hidden="1" customHeight="1" x14ac:dyDescent="0.3">
      <c r="A31" s="14"/>
      <c r="B31" s="55" t="s">
        <v>17</v>
      </c>
      <c r="C31" s="55"/>
      <c r="D31" s="55"/>
      <c r="E31" s="55"/>
      <c r="F31" s="55"/>
      <c r="G31" s="55"/>
      <c r="H31" s="55"/>
      <c r="I31" s="55"/>
      <c r="J31" s="17">
        <f>J32</f>
        <v>13500</v>
      </c>
      <c r="K31" s="17">
        <f>K32</f>
        <v>13500</v>
      </c>
      <c r="L31" s="17">
        <f>L32</f>
        <v>13500</v>
      </c>
      <c r="M31" s="17">
        <f t="shared" ref="M31" si="16">M32</f>
        <v>0</v>
      </c>
      <c r="N31" s="17">
        <f>N32</f>
        <v>0</v>
      </c>
      <c r="O31" s="17">
        <f t="shared" ref="O31:S31" si="17">O32</f>
        <v>35000</v>
      </c>
      <c r="P31" s="17">
        <f t="shared" si="17"/>
        <v>0</v>
      </c>
      <c r="Q31" s="17">
        <f t="shared" si="17"/>
        <v>0</v>
      </c>
      <c r="R31" s="17">
        <f t="shared" si="17"/>
        <v>0</v>
      </c>
      <c r="S31" s="17">
        <f t="shared" si="17"/>
        <v>0</v>
      </c>
      <c r="T31" s="17">
        <f t="shared" si="1"/>
        <v>0</v>
      </c>
      <c r="U31" s="17">
        <f t="shared" si="2"/>
        <v>-35000</v>
      </c>
      <c r="V31" s="17">
        <f t="shared" si="3"/>
        <v>0</v>
      </c>
      <c r="W31" s="17">
        <f t="shared" si="4"/>
        <v>0</v>
      </c>
      <c r="X31" s="17" t="e">
        <f t="shared" si="5"/>
        <v>#DIV/0!</v>
      </c>
      <c r="Y31" s="17">
        <f t="shared" si="6"/>
        <v>0</v>
      </c>
      <c r="Z31" s="17">
        <v>0</v>
      </c>
      <c r="AA31" s="17">
        <f t="shared" si="10"/>
        <v>0</v>
      </c>
      <c r="AB31" s="17">
        <f>AB32</f>
        <v>52500</v>
      </c>
    </row>
    <row r="32" spans="1:29" s="5" customFormat="1" ht="92.25" hidden="1" customHeight="1" x14ac:dyDescent="0.3">
      <c r="A32" s="9"/>
      <c r="B32" s="54" t="s">
        <v>8</v>
      </c>
      <c r="C32" s="54" t="s">
        <v>18</v>
      </c>
      <c r="D32" s="54" t="s">
        <v>17</v>
      </c>
      <c r="E32" s="54"/>
      <c r="F32" s="54"/>
      <c r="G32" s="6"/>
      <c r="H32" s="6"/>
      <c r="I32" s="54" t="s">
        <v>16</v>
      </c>
      <c r="J32" s="18">
        <v>13500</v>
      </c>
      <c r="K32" s="18">
        <v>13500</v>
      </c>
      <c r="L32" s="18">
        <f>K32</f>
        <v>13500</v>
      </c>
      <c r="M32" s="18">
        <v>0</v>
      </c>
      <c r="N32" s="18">
        <f>M32</f>
        <v>0</v>
      </c>
      <c r="O32" s="18">
        <v>35000</v>
      </c>
      <c r="P32" s="18">
        <v>0</v>
      </c>
      <c r="Q32" s="18">
        <v>0</v>
      </c>
      <c r="R32" s="18">
        <v>0</v>
      </c>
      <c r="S32" s="18">
        <v>0</v>
      </c>
      <c r="T32" s="18">
        <f t="shared" si="1"/>
        <v>0</v>
      </c>
      <c r="U32" s="18">
        <f t="shared" si="2"/>
        <v>-35000</v>
      </c>
      <c r="V32" s="18">
        <f t="shared" si="3"/>
        <v>0</v>
      </c>
      <c r="W32" s="18">
        <f t="shared" si="4"/>
        <v>0</v>
      </c>
      <c r="X32" s="18" t="e">
        <f t="shared" si="5"/>
        <v>#DIV/0!</v>
      </c>
      <c r="Y32" s="18">
        <f t="shared" si="6"/>
        <v>0</v>
      </c>
      <c r="Z32" s="18">
        <v>0</v>
      </c>
      <c r="AA32" s="18">
        <f t="shared" si="10"/>
        <v>0</v>
      </c>
      <c r="AB32" s="31">
        <v>52500</v>
      </c>
      <c r="AC32" s="5" t="s">
        <v>64</v>
      </c>
    </row>
    <row r="33" spans="1:29" s="15" customFormat="1" ht="75" hidden="1" x14ac:dyDescent="0.3">
      <c r="A33" s="14"/>
      <c r="B33" s="28"/>
      <c r="C33" s="28"/>
      <c r="D33" s="28"/>
      <c r="E33" s="28"/>
      <c r="F33" s="28"/>
      <c r="G33" s="16"/>
      <c r="H33" s="16"/>
      <c r="I33" s="28" t="s">
        <v>52</v>
      </c>
      <c r="J33" s="17">
        <f>J34</f>
        <v>32200</v>
      </c>
      <c r="K33" s="17">
        <f>K34</f>
        <v>59624.2</v>
      </c>
      <c r="L33" s="17">
        <f>L34</f>
        <v>59624.2</v>
      </c>
      <c r="M33" s="17">
        <f t="shared" ref="M33" si="18">M34</f>
        <v>3208.61</v>
      </c>
      <c r="N33" s="17">
        <f>N34</f>
        <v>3208.61</v>
      </c>
      <c r="O33" s="17">
        <f t="shared" ref="O33:P33" si="19">O34</f>
        <v>0</v>
      </c>
      <c r="P33" s="17">
        <f t="shared" si="19"/>
        <v>0</v>
      </c>
      <c r="Q33" s="17">
        <f t="shared" ref="Q33:S33" si="20">Q34</f>
        <v>988</v>
      </c>
      <c r="R33" s="17">
        <f>R34</f>
        <v>0</v>
      </c>
      <c r="S33" s="17">
        <f t="shared" si="20"/>
        <v>988</v>
      </c>
      <c r="T33" s="17">
        <f t="shared" si="1"/>
        <v>-988</v>
      </c>
      <c r="U33" s="17">
        <f t="shared" si="2"/>
        <v>988</v>
      </c>
      <c r="V33" s="17">
        <v>0</v>
      </c>
      <c r="W33" s="17">
        <f t="shared" si="4"/>
        <v>988</v>
      </c>
      <c r="X33" s="17" t="e">
        <f t="shared" si="5"/>
        <v>#DIV/0!</v>
      </c>
      <c r="Y33" s="17">
        <f t="shared" si="6"/>
        <v>-2220.61</v>
      </c>
      <c r="Z33" s="17">
        <v>0</v>
      </c>
      <c r="AA33" s="17">
        <f t="shared" si="10"/>
        <v>5.3813887649645622</v>
      </c>
      <c r="AB33" s="17">
        <f>AB34</f>
        <v>29474.45</v>
      </c>
    </row>
    <row r="34" spans="1:29" s="5" customFormat="1" ht="56.25" hidden="1" x14ac:dyDescent="0.3">
      <c r="A34" s="9"/>
      <c r="B34" s="54"/>
      <c r="C34" s="54"/>
      <c r="D34" s="54"/>
      <c r="E34" s="54"/>
      <c r="F34" s="54"/>
      <c r="G34" s="6"/>
      <c r="H34" s="6"/>
      <c r="I34" s="20" t="s">
        <v>53</v>
      </c>
      <c r="J34" s="18">
        <v>32200</v>
      </c>
      <c r="K34" s="18">
        <v>59624.2</v>
      </c>
      <c r="L34" s="18">
        <f>K34</f>
        <v>59624.2</v>
      </c>
      <c r="M34" s="18">
        <v>3208.61</v>
      </c>
      <c r="N34" s="18">
        <f>M34</f>
        <v>3208.61</v>
      </c>
      <c r="O34" s="18">
        <v>0</v>
      </c>
      <c r="P34" s="18">
        <v>0</v>
      </c>
      <c r="Q34" s="18">
        <v>988</v>
      </c>
      <c r="R34" s="18">
        <v>0</v>
      </c>
      <c r="S34" s="18">
        <v>988</v>
      </c>
      <c r="T34" s="18">
        <f t="shared" si="1"/>
        <v>-988</v>
      </c>
      <c r="U34" s="18">
        <f t="shared" si="2"/>
        <v>988</v>
      </c>
      <c r="V34" s="18">
        <v>0</v>
      </c>
      <c r="W34" s="18">
        <f t="shared" si="4"/>
        <v>988</v>
      </c>
      <c r="X34" s="18" t="e">
        <f t="shared" si="5"/>
        <v>#DIV/0!</v>
      </c>
      <c r="Y34" s="18">
        <f t="shared" si="6"/>
        <v>-2220.61</v>
      </c>
      <c r="Z34" s="18">
        <v>0</v>
      </c>
      <c r="AA34" s="18">
        <f t="shared" si="10"/>
        <v>5.3813887649645622</v>
      </c>
      <c r="AB34" s="31">
        <v>29474.45</v>
      </c>
      <c r="AC34" s="5" t="s">
        <v>64</v>
      </c>
    </row>
    <row r="35" spans="1:29" s="15" customFormat="1" ht="40.5" hidden="1" customHeight="1" x14ac:dyDescent="0.3">
      <c r="A35" s="14"/>
      <c r="B35" s="55" t="s">
        <v>15</v>
      </c>
      <c r="C35" s="55"/>
      <c r="D35" s="55"/>
      <c r="E35" s="55"/>
      <c r="F35" s="55"/>
      <c r="G35" s="55"/>
      <c r="H35" s="55"/>
      <c r="I35" s="55"/>
      <c r="J35" s="17">
        <v>85000</v>
      </c>
      <c r="K35" s="17">
        <v>94365.83</v>
      </c>
      <c r="L35" s="17">
        <f>K35</f>
        <v>94365.83</v>
      </c>
      <c r="M35" s="17">
        <v>2971.18</v>
      </c>
      <c r="N35" s="17">
        <f>M35</f>
        <v>2971.18</v>
      </c>
      <c r="O35" s="17">
        <v>1057860</v>
      </c>
      <c r="P35" s="17">
        <v>88155</v>
      </c>
      <c r="Q35" s="17">
        <v>0</v>
      </c>
      <c r="R35" s="17">
        <v>1.0900000000000001</v>
      </c>
      <c r="S35" s="17">
        <v>1.0900000000000001</v>
      </c>
      <c r="T35" s="17">
        <f t="shared" si="1"/>
        <v>1.0900000000000001</v>
      </c>
      <c r="U35" s="17">
        <f t="shared" si="2"/>
        <v>-1057858.9099999999</v>
      </c>
      <c r="V35" s="17">
        <f t="shared" si="3"/>
        <v>1.0303820921482996E-4</v>
      </c>
      <c r="W35" s="17">
        <f t="shared" si="4"/>
        <v>-88153.91</v>
      </c>
      <c r="X35" s="17">
        <f t="shared" si="5"/>
        <v>1.2364585105779592E-3</v>
      </c>
      <c r="Y35" s="17">
        <f t="shared" si="6"/>
        <v>-2970.0899999999997</v>
      </c>
      <c r="Z35" s="17">
        <f t="shared" si="7"/>
        <v>3.6685761212716841E-2</v>
      </c>
      <c r="AA35" s="17">
        <f t="shared" si="10"/>
        <v>3.1485761318477246</v>
      </c>
      <c r="AB35" s="30">
        <v>740842.18</v>
      </c>
      <c r="AC35" s="15" t="s">
        <v>64</v>
      </c>
    </row>
    <row r="36" spans="1:29" s="15" customFormat="1" ht="76.5" hidden="1" customHeight="1" x14ac:dyDescent="0.3">
      <c r="A36" s="14"/>
      <c r="B36" s="55" t="s">
        <v>13</v>
      </c>
      <c r="C36" s="55"/>
      <c r="D36" s="55"/>
      <c r="E36" s="55"/>
      <c r="F36" s="55"/>
      <c r="G36" s="55"/>
      <c r="H36" s="55"/>
      <c r="I36" s="55"/>
      <c r="J36" s="17">
        <f>J37+J38</f>
        <v>25054842.59</v>
      </c>
      <c r="K36" s="17">
        <f>K37+K38</f>
        <v>26875602.490000002</v>
      </c>
      <c r="L36" s="17">
        <f>L37+L38</f>
        <v>26875602.490000002</v>
      </c>
      <c r="M36" s="17">
        <f t="shared" ref="M36" si="21">M37+M38</f>
        <v>44574.95</v>
      </c>
      <c r="N36" s="17">
        <f>N37+N38</f>
        <v>44574.95</v>
      </c>
      <c r="O36" s="17">
        <f t="shared" ref="O36:S36" si="22">O37+O38</f>
        <v>30293470</v>
      </c>
      <c r="P36" s="17">
        <f t="shared" si="22"/>
        <v>2980370</v>
      </c>
      <c r="Q36" s="17">
        <f t="shared" ref="Q36" si="23">Q37+Q38</f>
        <v>55264.37</v>
      </c>
      <c r="R36" s="17">
        <f t="shared" si="22"/>
        <v>202368.12</v>
      </c>
      <c r="S36" s="17">
        <f t="shared" si="22"/>
        <v>257632.49</v>
      </c>
      <c r="T36" s="17">
        <f t="shared" si="1"/>
        <v>147103.75</v>
      </c>
      <c r="U36" s="17">
        <f t="shared" si="2"/>
        <v>-30035837.510000002</v>
      </c>
      <c r="V36" s="17">
        <f t="shared" si="3"/>
        <v>0.85045552721428086</v>
      </c>
      <c r="W36" s="17">
        <f t="shared" si="4"/>
        <v>-2722737.51</v>
      </c>
      <c r="X36" s="17">
        <f t="shared" si="5"/>
        <v>8.6443122833742123</v>
      </c>
      <c r="Y36" s="17">
        <f t="shared" si="6"/>
        <v>213057.53999999998</v>
      </c>
      <c r="Z36" s="17">
        <f t="shared" si="7"/>
        <v>577.97594837459155</v>
      </c>
      <c r="AA36" s="17">
        <f t="shared" si="10"/>
        <v>0.16585656085881478</v>
      </c>
      <c r="AB36" s="17">
        <f>AB37+AB38</f>
        <v>43485252</v>
      </c>
    </row>
    <row r="37" spans="1:29" s="5" customFormat="1" ht="36" hidden="1" customHeight="1" x14ac:dyDescent="0.3">
      <c r="A37" s="9"/>
      <c r="B37" s="59" t="s">
        <v>14</v>
      </c>
      <c r="C37" s="59"/>
      <c r="D37" s="59"/>
      <c r="E37" s="59"/>
      <c r="F37" s="59"/>
      <c r="G37" s="59"/>
      <c r="H37" s="59"/>
      <c r="I37" s="59"/>
      <c r="J37" s="18">
        <v>25011552.5</v>
      </c>
      <c r="K37" s="18">
        <v>25635946.170000002</v>
      </c>
      <c r="L37" s="18">
        <f>K37</f>
        <v>25635946.170000002</v>
      </c>
      <c r="M37" s="18">
        <v>44574.95</v>
      </c>
      <c r="N37" s="18">
        <f>M37</f>
        <v>44574.95</v>
      </c>
      <c r="O37" s="18">
        <v>30293470</v>
      </c>
      <c r="P37" s="18">
        <v>2980370</v>
      </c>
      <c r="Q37" s="18">
        <v>15896.21</v>
      </c>
      <c r="R37" s="18">
        <v>202368.12</v>
      </c>
      <c r="S37" s="18">
        <v>218264.33</v>
      </c>
      <c r="T37" s="18">
        <f t="shared" si="1"/>
        <v>186471.91</v>
      </c>
      <c r="U37" s="18">
        <f t="shared" si="2"/>
        <v>-30075205.670000002</v>
      </c>
      <c r="V37" s="18">
        <f t="shared" si="3"/>
        <v>0.72049959941862052</v>
      </c>
      <c r="W37" s="18">
        <f t="shared" si="4"/>
        <v>-2762105.67</v>
      </c>
      <c r="X37" s="18">
        <f t="shared" si="5"/>
        <v>7.3233970949915612</v>
      </c>
      <c r="Y37" s="18">
        <f t="shared" si="6"/>
        <v>173689.38</v>
      </c>
      <c r="Z37" s="18">
        <f t="shared" si="7"/>
        <v>489.65692614349541</v>
      </c>
      <c r="AA37" s="18">
        <f t="shared" si="10"/>
        <v>0.17387674987460777</v>
      </c>
      <c r="AB37" s="31">
        <v>43485252</v>
      </c>
      <c r="AC37" s="5" t="s">
        <v>64</v>
      </c>
    </row>
    <row r="38" spans="1:29" s="5" customFormat="1" ht="36.75" hidden="1" customHeight="1" x14ac:dyDescent="0.3">
      <c r="A38" s="9"/>
      <c r="B38" s="59" t="s">
        <v>12</v>
      </c>
      <c r="C38" s="59"/>
      <c r="D38" s="59"/>
      <c r="E38" s="59"/>
      <c r="F38" s="59"/>
      <c r="G38" s="59"/>
      <c r="H38" s="59"/>
      <c r="I38" s="59"/>
      <c r="J38" s="18">
        <v>43290.09</v>
      </c>
      <c r="K38" s="18">
        <v>1239656.32</v>
      </c>
      <c r="L38" s="18">
        <f>K38</f>
        <v>1239656.32</v>
      </c>
      <c r="M38" s="18">
        <v>0</v>
      </c>
      <c r="N38" s="18">
        <f>M38</f>
        <v>0</v>
      </c>
      <c r="O38" s="18">
        <v>0</v>
      </c>
      <c r="P38" s="18">
        <v>0</v>
      </c>
      <c r="Q38" s="18">
        <v>39368.160000000003</v>
      </c>
      <c r="R38" s="18">
        <v>0</v>
      </c>
      <c r="S38" s="18">
        <v>39368.160000000003</v>
      </c>
      <c r="T38" s="18">
        <f t="shared" si="1"/>
        <v>-39368.160000000003</v>
      </c>
      <c r="U38" s="18">
        <f t="shared" si="2"/>
        <v>39368.160000000003</v>
      </c>
      <c r="V38" s="18">
        <v>0</v>
      </c>
      <c r="W38" s="18">
        <f t="shared" si="4"/>
        <v>39368.160000000003</v>
      </c>
      <c r="X38" s="18" t="e">
        <f t="shared" si="5"/>
        <v>#DIV/0!</v>
      </c>
      <c r="Y38" s="18">
        <f t="shared" si="6"/>
        <v>39368.160000000003</v>
      </c>
      <c r="Z38" s="18">
        <v>0</v>
      </c>
      <c r="AA38" s="18">
        <f t="shared" si="10"/>
        <v>0</v>
      </c>
      <c r="AB38" s="18">
        <v>0</v>
      </c>
    </row>
    <row r="39" spans="1:29" s="15" customFormat="1" ht="60" hidden="1" customHeight="1" x14ac:dyDescent="0.3">
      <c r="A39" s="14"/>
      <c r="B39" s="55" t="s">
        <v>11</v>
      </c>
      <c r="C39" s="55"/>
      <c r="D39" s="55"/>
      <c r="E39" s="55"/>
      <c r="F39" s="55"/>
      <c r="G39" s="55"/>
      <c r="H39" s="55"/>
      <c r="I39" s="55"/>
      <c r="J39" s="17">
        <f>J40+J41</f>
        <v>4290634.29</v>
      </c>
      <c r="K39" s="17">
        <f>K40+K41</f>
        <v>4290634.29</v>
      </c>
      <c r="L39" s="17">
        <f>L40+L41</f>
        <v>4290634.29</v>
      </c>
      <c r="M39" s="17">
        <f t="shared" ref="M39" si="24">M40+M41</f>
        <v>154327</v>
      </c>
      <c r="N39" s="17">
        <f>N40+N41</f>
        <v>154327</v>
      </c>
      <c r="O39" s="17">
        <f t="shared" ref="O39:S39" si="25">O40+O41</f>
        <v>132000</v>
      </c>
      <c r="P39" s="17">
        <f t="shared" si="25"/>
        <v>0</v>
      </c>
      <c r="Q39" s="17">
        <f t="shared" ref="Q39" si="26">Q40+Q41</f>
        <v>0</v>
      </c>
      <c r="R39" s="17">
        <f t="shared" si="25"/>
        <v>0</v>
      </c>
      <c r="S39" s="17">
        <f t="shared" si="25"/>
        <v>0</v>
      </c>
      <c r="T39" s="17">
        <f t="shared" si="1"/>
        <v>0</v>
      </c>
      <c r="U39" s="17">
        <f t="shared" si="2"/>
        <v>-132000</v>
      </c>
      <c r="V39" s="17">
        <f t="shared" si="3"/>
        <v>0</v>
      </c>
      <c r="W39" s="17">
        <f t="shared" si="4"/>
        <v>0</v>
      </c>
      <c r="X39" s="17" t="e">
        <f t="shared" si="5"/>
        <v>#DIV/0!</v>
      </c>
      <c r="Y39" s="17">
        <f t="shared" si="6"/>
        <v>-154327</v>
      </c>
      <c r="Z39" s="17">
        <f t="shared" si="7"/>
        <v>0</v>
      </c>
      <c r="AA39" s="17">
        <f t="shared" si="10"/>
        <v>3.5968341641160939</v>
      </c>
      <c r="AB39" s="17">
        <f>AB40+AB41</f>
        <v>1411920.5699999998</v>
      </c>
    </row>
    <row r="40" spans="1:29" s="5" customFormat="1" ht="75" hidden="1" customHeight="1" x14ac:dyDescent="0.3">
      <c r="A40" s="9"/>
      <c r="B40" s="59" t="s">
        <v>47</v>
      </c>
      <c r="C40" s="59"/>
      <c r="D40" s="59"/>
      <c r="E40" s="59"/>
      <c r="F40" s="59"/>
      <c r="G40" s="59"/>
      <c r="H40" s="59"/>
      <c r="I40" s="59"/>
      <c r="J40" s="18">
        <v>163530</v>
      </c>
      <c r="K40" s="18">
        <v>163530</v>
      </c>
      <c r="L40" s="18">
        <f t="shared" ref="L40:L52" si="27">K40</f>
        <v>163530</v>
      </c>
      <c r="M40" s="18">
        <v>0</v>
      </c>
      <c r="N40" s="18">
        <f>M40</f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f t="shared" si="1"/>
        <v>0</v>
      </c>
      <c r="U40" s="18">
        <f t="shared" si="2"/>
        <v>0</v>
      </c>
      <c r="V40" s="18">
        <v>0</v>
      </c>
      <c r="W40" s="18">
        <f t="shared" si="4"/>
        <v>0</v>
      </c>
      <c r="X40" s="18" t="e">
        <f t="shared" si="5"/>
        <v>#DIV/0!</v>
      </c>
      <c r="Y40" s="18">
        <f t="shared" si="6"/>
        <v>0</v>
      </c>
      <c r="Z40" s="18">
        <v>0</v>
      </c>
      <c r="AA40" s="18">
        <f t="shared" si="10"/>
        <v>0</v>
      </c>
      <c r="AB40" s="31">
        <v>430132</v>
      </c>
      <c r="AC40" s="5" t="s">
        <v>65</v>
      </c>
    </row>
    <row r="41" spans="1:29" s="5" customFormat="1" ht="76.5" hidden="1" customHeight="1" x14ac:dyDescent="0.3">
      <c r="A41" s="9"/>
      <c r="B41" s="59" t="s">
        <v>10</v>
      </c>
      <c r="C41" s="59"/>
      <c r="D41" s="59"/>
      <c r="E41" s="59"/>
      <c r="F41" s="59"/>
      <c r="G41" s="59"/>
      <c r="H41" s="59"/>
      <c r="I41" s="59"/>
      <c r="J41" s="18">
        <v>4127104.29</v>
      </c>
      <c r="K41" s="18">
        <v>4127104.29</v>
      </c>
      <c r="L41" s="18">
        <f t="shared" si="27"/>
        <v>4127104.29</v>
      </c>
      <c r="M41" s="18">
        <v>154327</v>
      </c>
      <c r="N41" s="18">
        <f>M41</f>
        <v>154327</v>
      </c>
      <c r="O41" s="18">
        <v>132000</v>
      </c>
      <c r="P41" s="18">
        <v>0</v>
      </c>
      <c r="Q41" s="18">
        <v>0</v>
      </c>
      <c r="R41" s="18">
        <v>0</v>
      </c>
      <c r="S41" s="18">
        <v>0</v>
      </c>
      <c r="T41" s="18">
        <f t="shared" si="1"/>
        <v>0</v>
      </c>
      <c r="U41" s="18">
        <f t="shared" si="2"/>
        <v>-132000</v>
      </c>
      <c r="V41" s="18">
        <f t="shared" si="3"/>
        <v>0</v>
      </c>
      <c r="W41" s="18">
        <f t="shared" si="4"/>
        <v>0</v>
      </c>
      <c r="X41" s="18" t="e">
        <f t="shared" si="5"/>
        <v>#DIV/0!</v>
      </c>
      <c r="Y41" s="18">
        <f t="shared" si="6"/>
        <v>-154327</v>
      </c>
      <c r="Z41" s="18">
        <f t="shared" si="7"/>
        <v>0</v>
      </c>
      <c r="AA41" s="18">
        <f t="shared" si="10"/>
        <v>3.739353046491587</v>
      </c>
      <c r="AB41" s="31">
        <v>981788.57</v>
      </c>
      <c r="AC41" s="5" t="s">
        <v>64</v>
      </c>
    </row>
    <row r="42" spans="1:29" s="15" customFormat="1" ht="34.5" hidden="1" customHeight="1" x14ac:dyDescent="0.3">
      <c r="A42" s="14"/>
      <c r="B42" s="55" t="s">
        <v>9</v>
      </c>
      <c r="C42" s="55"/>
      <c r="D42" s="55"/>
      <c r="E42" s="55"/>
      <c r="F42" s="55"/>
      <c r="G42" s="55"/>
      <c r="H42" s="55"/>
      <c r="I42" s="55"/>
      <c r="J42" s="17">
        <v>2200000</v>
      </c>
      <c r="K42" s="17">
        <v>2338187.02</v>
      </c>
      <c r="L42" s="17">
        <f t="shared" si="27"/>
        <v>2338187.02</v>
      </c>
      <c r="M42" s="17">
        <v>24900</v>
      </c>
      <c r="N42" s="17">
        <f>M42</f>
        <v>24900</v>
      </c>
      <c r="O42" s="17">
        <v>770140</v>
      </c>
      <c r="P42" s="17">
        <v>39072</v>
      </c>
      <c r="Q42" s="17">
        <v>56064.97</v>
      </c>
      <c r="R42" s="17">
        <v>10710.46</v>
      </c>
      <c r="S42" s="17">
        <v>66775.429999999993</v>
      </c>
      <c r="T42" s="17">
        <f t="shared" si="1"/>
        <v>-45354.51</v>
      </c>
      <c r="U42" s="17">
        <f t="shared" si="2"/>
        <v>-703364.57000000007</v>
      </c>
      <c r="V42" s="17">
        <f t="shared" si="3"/>
        <v>8.6705573012698967</v>
      </c>
      <c r="W42" s="17">
        <f t="shared" si="4"/>
        <v>27703.429999999993</v>
      </c>
      <c r="X42" s="17">
        <f t="shared" si="5"/>
        <v>170.90353705978706</v>
      </c>
      <c r="Y42" s="17">
        <f t="shared" si="6"/>
        <v>41875.429999999993</v>
      </c>
      <c r="Z42" s="17">
        <f t="shared" si="7"/>
        <v>268.17441767068271</v>
      </c>
      <c r="AA42" s="17">
        <f t="shared" si="10"/>
        <v>1.0649276463779189</v>
      </c>
      <c r="AB42" s="30">
        <v>6143471.29</v>
      </c>
      <c r="AC42" s="15" t="s">
        <v>64</v>
      </c>
    </row>
    <row r="43" spans="1:29" s="5" customFormat="1" ht="55.5" hidden="1" customHeight="1" x14ac:dyDescent="0.3">
      <c r="A43" s="9"/>
      <c r="B43" s="32"/>
      <c r="C43" s="32"/>
      <c r="D43" s="32"/>
      <c r="E43" s="32"/>
      <c r="F43" s="32"/>
      <c r="G43" s="32"/>
      <c r="H43" s="32"/>
      <c r="I43" s="22" t="s">
        <v>54</v>
      </c>
      <c r="J43" s="18">
        <v>103000</v>
      </c>
      <c r="K43" s="18">
        <v>124779.15</v>
      </c>
      <c r="L43" s="17">
        <f t="shared" si="27"/>
        <v>124779.15</v>
      </c>
      <c r="M43" s="18">
        <v>88013.92</v>
      </c>
      <c r="N43" s="17">
        <v>92637.69</v>
      </c>
      <c r="O43" s="18">
        <v>65400</v>
      </c>
      <c r="P43" s="18"/>
      <c r="Q43" s="18">
        <v>124779.15</v>
      </c>
      <c r="R43" s="18"/>
      <c r="S43" s="18">
        <v>124779.15</v>
      </c>
      <c r="T43" s="17">
        <f t="shared" si="1"/>
        <v>-124779.15</v>
      </c>
      <c r="U43" s="17">
        <f t="shared" si="2"/>
        <v>59379.149999999994</v>
      </c>
      <c r="V43" s="17">
        <f t="shared" si="3"/>
        <v>190.79380733944953</v>
      </c>
      <c r="W43" s="17">
        <f t="shared" si="4"/>
        <v>124779.15</v>
      </c>
      <c r="X43" s="17" t="e">
        <f t="shared" si="5"/>
        <v>#DIV/0!</v>
      </c>
      <c r="Y43" s="17">
        <f t="shared" si="6"/>
        <v>32141.459999999992</v>
      </c>
      <c r="Z43" s="17">
        <f t="shared" si="7"/>
        <v>134.6958781031781</v>
      </c>
      <c r="AA43" s="17">
        <f t="shared" si="10"/>
        <v>74.241321566944478</v>
      </c>
      <c r="AB43" s="18"/>
    </row>
    <row r="44" spans="1:29" s="5" customFormat="1" ht="110.25" hidden="1" customHeight="1" x14ac:dyDescent="0.3">
      <c r="A44" s="9"/>
      <c r="B44" s="32"/>
      <c r="C44" s="32"/>
      <c r="D44" s="32"/>
      <c r="E44" s="32"/>
      <c r="F44" s="32"/>
      <c r="G44" s="32"/>
      <c r="H44" s="32"/>
      <c r="I44" s="22" t="s">
        <v>55</v>
      </c>
      <c r="J44" s="18">
        <v>130000</v>
      </c>
      <c r="K44" s="18">
        <v>80000</v>
      </c>
      <c r="L44" s="17">
        <f t="shared" si="27"/>
        <v>80000</v>
      </c>
      <c r="M44" s="18">
        <v>60000</v>
      </c>
      <c r="N44" s="17">
        <v>60000</v>
      </c>
      <c r="O44" s="18">
        <v>79400</v>
      </c>
      <c r="P44" s="18"/>
      <c r="Q44" s="18">
        <v>80000</v>
      </c>
      <c r="R44" s="18"/>
      <c r="S44" s="18">
        <v>80000</v>
      </c>
      <c r="T44" s="17">
        <f t="shared" si="1"/>
        <v>-80000</v>
      </c>
      <c r="U44" s="17">
        <f t="shared" si="2"/>
        <v>600</v>
      </c>
      <c r="V44" s="17">
        <f t="shared" si="3"/>
        <v>100.75566750629723</v>
      </c>
      <c r="W44" s="17">
        <f t="shared" si="4"/>
        <v>80000</v>
      </c>
      <c r="X44" s="17" t="e">
        <f t="shared" si="5"/>
        <v>#DIV/0!</v>
      </c>
      <c r="Y44" s="17">
        <f t="shared" si="6"/>
        <v>20000</v>
      </c>
      <c r="Z44" s="17">
        <f t="shared" si="7"/>
        <v>133.33333333333331</v>
      </c>
      <c r="AA44" s="17">
        <f t="shared" si="10"/>
        <v>75</v>
      </c>
      <c r="AB44" s="18"/>
    </row>
    <row r="45" spans="1:29" s="5" customFormat="1" ht="110.25" hidden="1" customHeight="1" x14ac:dyDescent="0.3">
      <c r="A45" s="9"/>
      <c r="B45" s="32"/>
      <c r="C45" s="32"/>
      <c r="D45" s="32"/>
      <c r="E45" s="32"/>
      <c r="F45" s="32"/>
      <c r="G45" s="32"/>
      <c r="H45" s="32"/>
      <c r="I45" s="22" t="s">
        <v>56</v>
      </c>
      <c r="J45" s="18">
        <v>100000</v>
      </c>
      <c r="K45" s="18">
        <v>359450.33</v>
      </c>
      <c r="L45" s="17">
        <f t="shared" si="27"/>
        <v>359450.33</v>
      </c>
      <c r="M45" s="18">
        <v>213000</v>
      </c>
      <c r="N45" s="17">
        <v>213500</v>
      </c>
      <c r="O45" s="18">
        <v>232290.89</v>
      </c>
      <c r="P45" s="18"/>
      <c r="Q45" s="18">
        <v>359450.33</v>
      </c>
      <c r="R45" s="18"/>
      <c r="S45" s="18">
        <v>359450.33</v>
      </c>
      <c r="T45" s="17">
        <f t="shared" si="1"/>
        <v>-359450.33</v>
      </c>
      <c r="U45" s="17">
        <f t="shared" si="2"/>
        <v>127159.44</v>
      </c>
      <c r="V45" s="17">
        <f t="shared" si="3"/>
        <v>154.74146661541482</v>
      </c>
      <c r="W45" s="17">
        <f t="shared" si="4"/>
        <v>359450.33</v>
      </c>
      <c r="X45" s="17" t="e">
        <f t="shared" si="5"/>
        <v>#DIV/0!</v>
      </c>
      <c r="Y45" s="17">
        <f t="shared" si="6"/>
        <v>145950.33000000002</v>
      </c>
      <c r="Z45" s="17">
        <f t="shared" si="7"/>
        <v>168.36081030444964</v>
      </c>
      <c r="AA45" s="17">
        <f t="shared" si="10"/>
        <v>59.396245372761236</v>
      </c>
      <c r="AB45" s="18"/>
    </row>
    <row r="46" spans="1:29" s="5" customFormat="1" ht="129" hidden="1" customHeight="1" x14ac:dyDescent="0.3">
      <c r="A46" s="9"/>
      <c r="B46" s="32"/>
      <c r="C46" s="32"/>
      <c r="D46" s="32"/>
      <c r="E46" s="32"/>
      <c r="F46" s="32"/>
      <c r="G46" s="32"/>
      <c r="H46" s="32"/>
      <c r="I46" s="22" t="s">
        <v>57</v>
      </c>
      <c r="J46" s="18">
        <v>2300000</v>
      </c>
      <c r="K46" s="18">
        <v>244070</v>
      </c>
      <c r="L46" s="17">
        <f t="shared" si="27"/>
        <v>244070</v>
      </c>
      <c r="M46" s="18">
        <v>223236.18</v>
      </c>
      <c r="N46" s="17">
        <v>223236.18</v>
      </c>
      <c r="O46" s="18">
        <v>243484.57</v>
      </c>
      <c r="P46" s="18"/>
      <c r="Q46" s="18">
        <v>244070</v>
      </c>
      <c r="R46" s="18"/>
      <c r="S46" s="18">
        <v>244070</v>
      </c>
      <c r="T46" s="17">
        <f t="shared" si="1"/>
        <v>-244070</v>
      </c>
      <c r="U46" s="17">
        <f t="shared" si="2"/>
        <v>585.42999999999302</v>
      </c>
      <c r="V46" s="17">
        <f t="shared" si="3"/>
        <v>100.24043823392998</v>
      </c>
      <c r="W46" s="17">
        <f t="shared" si="4"/>
        <v>244070</v>
      </c>
      <c r="X46" s="17" t="e">
        <f t="shared" si="5"/>
        <v>#DIV/0!</v>
      </c>
      <c r="Y46" s="17">
        <f t="shared" si="6"/>
        <v>20833.820000000007</v>
      </c>
      <c r="Z46" s="17">
        <f t="shared" si="7"/>
        <v>109.33263595533664</v>
      </c>
      <c r="AA46" s="17">
        <f t="shared" si="10"/>
        <v>91.463998033351089</v>
      </c>
      <c r="AB46" s="18"/>
    </row>
    <row r="47" spans="1:29" s="5" customFormat="1" ht="111" hidden="1" customHeight="1" x14ac:dyDescent="0.3">
      <c r="A47" s="9"/>
      <c r="B47" s="32"/>
      <c r="C47" s="32"/>
      <c r="D47" s="32"/>
      <c r="E47" s="32"/>
      <c r="F47" s="32"/>
      <c r="G47" s="32"/>
      <c r="H47" s="32"/>
      <c r="I47" s="22" t="s">
        <v>58</v>
      </c>
      <c r="J47" s="18">
        <v>900000</v>
      </c>
      <c r="K47" s="18">
        <v>1159100</v>
      </c>
      <c r="L47" s="17">
        <f t="shared" si="27"/>
        <v>1159100</v>
      </c>
      <c r="M47" s="18">
        <v>979495.55</v>
      </c>
      <c r="N47" s="17">
        <v>1015295.55</v>
      </c>
      <c r="O47" s="18">
        <v>965090.33</v>
      </c>
      <c r="P47" s="18"/>
      <c r="Q47" s="18">
        <v>1159100</v>
      </c>
      <c r="R47" s="18"/>
      <c r="S47" s="18">
        <v>1159100</v>
      </c>
      <c r="T47" s="17">
        <f t="shared" si="1"/>
        <v>-1159100</v>
      </c>
      <c r="U47" s="17">
        <f t="shared" si="2"/>
        <v>194009.67000000004</v>
      </c>
      <c r="V47" s="17">
        <f t="shared" si="3"/>
        <v>120.10274727340808</v>
      </c>
      <c r="W47" s="17">
        <f t="shared" si="4"/>
        <v>1159100</v>
      </c>
      <c r="X47" s="17" t="e">
        <f t="shared" si="5"/>
        <v>#DIV/0!</v>
      </c>
      <c r="Y47" s="17">
        <f t="shared" si="6"/>
        <v>143804.44999999995</v>
      </c>
      <c r="Z47" s="17">
        <f t="shared" si="7"/>
        <v>114.16380186045333</v>
      </c>
      <c r="AA47" s="17">
        <f t="shared" si="10"/>
        <v>87.593438874989218</v>
      </c>
      <c r="AB47" s="18"/>
    </row>
    <row r="48" spans="1:29" s="5" customFormat="1" ht="61.5" hidden="1" customHeight="1" x14ac:dyDescent="0.3">
      <c r="A48" s="9"/>
      <c r="B48" s="32"/>
      <c r="C48" s="32"/>
      <c r="D48" s="32"/>
      <c r="E48" s="32"/>
      <c r="F48" s="32"/>
      <c r="G48" s="32"/>
      <c r="H48" s="32"/>
      <c r="I48" s="22" t="s">
        <v>59</v>
      </c>
      <c r="J48" s="18">
        <v>0</v>
      </c>
      <c r="K48" s="18">
        <v>435000</v>
      </c>
      <c r="L48" s="17">
        <f t="shared" si="27"/>
        <v>435000</v>
      </c>
      <c r="M48" s="18">
        <v>272000</v>
      </c>
      <c r="N48" s="17">
        <v>272000</v>
      </c>
      <c r="O48" s="18">
        <v>420000</v>
      </c>
      <c r="P48" s="18"/>
      <c r="Q48" s="18">
        <v>435000</v>
      </c>
      <c r="R48" s="18"/>
      <c r="S48" s="18">
        <v>435000</v>
      </c>
      <c r="T48" s="17">
        <f t="shared" si="1"/>
        <v>-435000</v>
      </c>
      <c r="U48" s="17">
        <f t="shared" si="2"/>
        <v>15000</v>
      </c>
      <c r="V48" s="17">
        <f t="shared" si="3"/>
        <v>103.57142857142858</v>
      </c>
      <c r="W48" s="17">
        <f t="shared" si="4"/>
        <v>435000</v>
      </c>
      <c r="X48" s="17" t="e">
        <f t="shared" si="5"/>
        <v>#DIV/0!</v>
      </c>
      <c r="Y48" s="17">
        <f t="shared" si="6"/>
        <v>163000</v>
      </c>
      <c r="Z48" s="17">
        <f t="shared" si="7"/>
        <v>159.9264705882353</v>
      </c>
      <c r="AA48" s="17">
        <f t="shared" si="10"/>
        <v>62.52873563218391</v>
      </c>
      <c r="AB48" s="18"/>
    </row>
    <row r="49" spans="1:28" s="5" customFormat="1" ht="112.5" hidden="1" customHeight="1" x14ac:dyDescent="0.3">
      <c r="A49" s="9"/>
      <c r="B49" s="32"/>
      <c r="C49" s="32"/>
      <c r="D49" s="32"/>
      <c r="E49" s="32"/>
      <c r="F49" s="32"/>
      <c r="G49" s="32"/>
      <c r="H49" s="32"/>
      <c r="I49" s="22" t="s">
        <v>60</v>
      </c>
      <c r="J49" s="18">
        <v>0</v>
      </c>
      <c r="K49" s="18">
        <v>976062.57</v>
      </c>
      <c r="L49" s="17">
        <f t="shared" si="27"/>
        <v>976062.57</v>
      </c>
      <c r="M49" s="18">
        <v>116738</v>
      </c>
      <c r="N49" s="17">
        <v>116738</v>
      </c>
      <c r="O49" s="18">
        <v>650000</v>
      </c>
      <c r="P49" s="18"/>
      <c r="Q49" s="18">
        <v>976062.57</v>
      </c>
      <c r="R49" s="18"/>
      <c r="S49" s="18">
        <v>976062.57</v>
      </c>
      <c r="T49" s="17">
        <f t="shared" si="1"/>
        <v>-976062.57</v>
      </c>
      <c r="U49" s="17">
        <f t="shared" si="2"/>
        <v>326062.56999999995</v>
      </c>
      <c r="V49" s="17">
        <f t="shared" si="3"/>
        <v>150.1634723076923</v>
      </c>
      <c r="W49" s="17">
        <f t="shared" si="4"/>
        <v>976062.57</v>
      </c>
      <c r="X49" s="17" t="e">
        <f t="shared" si="5"/>
        <v>#DIV/0!</v>
      </c>
      <c r="Y49" s="17">
        <f t="shared" si="6"/>
        <v>859324.57</v>
      </c>
      <c r="Z49" s="17">
        <f t="shared" si="7"/>
        <v>836.11383611163455</v>
      </c>
      <c r="AA49" s="17">
        <f t="shared" si="10"/>
        <v>11.96009391078279</v>
      </c>
      <c r="AB49" s="18"/>
    </row>
    <row r="50" spans="1:28" s="5" customFormat="1" ht="133.5" hidden="1" customHeight="1" x14ac:dyDescent="0.3">
      <c r="A50" s="9"/>
      <c r="B50" s="32"/>
      <c r="C50" s="32"/>
      <c r="D50" s="32"/>
      <c r="E50" s="32"/>
      <c r="F50" s="32"/>
      <c r="G50" s="32"/>
      <c r="H50" s="32"/>
      <c r="I50" s="22" t="s">
        <v>61</v>
      </c>
      <c r="J50" s="18">
        <v>300000</v>
      </c>
      <c r="K50" s="18">
        <v>314616.99</v>
      </c>
      <c r="L50" s="17">
        <f t="shared" si="27"/>
        <v>314616.99</v>
      </c>
      <c r="M50" s="18">
        <v>409900.83</v>
      </c>
      <c r="N50" s="17">
        <v>422549.02</v>
      </c>
      <c r="O50" s="18">
        <v>280874.18</v>
      </c>
      <c r="P50" s="18"/>
      <c r="Q50" s="18">
        <v>314616.99</v>
      </c>
      <c r="R50" s="18"/>
      <c r="S50" s="18">
        <v>314616.99</v>
      </c>
      <c r="T50" s="17">
        <f t="shared" si="1"/>
        <v>-314616.99</v>
      </c>
      <c r="U50" s="17">
        <f t="shared" si="2"/>
        <v>33742.81</v>
      </c>
      <c r="V50" s="17">
        <f t="shared" si="3"/>
        <v>112.01349657700825</v>
      </c>
      <c r="W50" s="17">
        <f t="shared" si="4"/>
        <v>314616.99</v>
      </c>
      <c r="X50" s="17" t="e">
        <f t="shared" si="5"/>
        <v>#DIV/0!</v>
      </c>
      <c r="Y50" s="17">
        <f t="shared" si="6"/>
        <v>-107932.03000000003</v>
      </c>
      <c r="Z50" s="17">
        <f t="shared" si="7"/>
        <v>74.456920998183833</v>
      </c>
      <c r="AA50" s="17">
        <f t="shared" si="10"/>
        <v>134.30584915328319</v>
      </c>
      <c r="AB50" s="18"/>
    </row>
    <row r="51" spans="1:28" s="5" customFormat="1" ht="55.5" hidden="1" customHeight="1" x14ac:dyDescent="0.3">
      <c r="A51" s="9"/>
      <c r="B51" s="32"/>
      <c r="C51" s="32"/>
      <c r="D51" s="32"/>
      <c r="E51" s="32"/>
      <c r="F51" s="32"/>
      <c r="G51" s="32"/>
      <c r="H51" s="32"/>
      <c r="I51" s="22" t="s">
        <v>62</v>
      </c>
      <c r="J51" s="18">
        <v>2099620</v>
      </c>
      <c r="K51" s="18">
        <v>2450392.25</v>
      </c>
      <c r="L51" s="17">
        <f t="shared" si="27"/>
        <v>2450392.25</v>
      </c>
      <c r="M51" s="18">
        <v>2961477.82</v>
      </c>
      <c r="N51" s="17">
        <v>3141481.22</v>
      </c>
      <c r="O51" s="18">
        <v>2236480.0299999998</v>
      </c>
      <c r="P51" s="18"/>
      <c r="Q51" s="18">
        <v>2450392.25</v>
      </c>
      <c r="R51" s="18"/>
      <c r="S51" s="18">
        <v>2450392.25</v>
      </c>
      <c r="T51" s="17">
        <f t="shared" si="1"/>
        <v>-2450392.25</v>
      </c>
      <c r="U51" s="17">
        <f t="shared" si="2"/>
        <v>213912.2200000002</v>
      </c>
      <c r="V51" s="17">
        <f t="shared" si="3"/>
        <v>109.56468276624854</v>
      </c>
      <c r="W51" s="17">
        <f t="shared" si="4"/>
        <v>2450392.25</v>
      </c>
      <c r="X51" s="17" t="e">
        <f t="shared" si="5"/>
        <v>#DIV/0!</v>
      </c>
      <c r="Y51" s="17">
        <f t="shared" si="6"/>
        <v>-691088.9700000002</v>
      </c>
      <c r="Z51" s="17">
        <f t="shared" si="7"/>
        <v>78.001174554212355</v>
      </c>
      <c r="AA51" s="17">
        <f t="shared" si="10"/>
        <v>128.20319767171969</v>
      </c>
      <c r="AB51" s="18"/>
    </row>
    <row r="52" spans="1:28" s="43" customFormat="1" ht="42.75" hidden="1" customHeight="1" x14ac:dyDescent="0.3">
      <c r="A52" s="40"/>
      <c r="B52" s="41"/>
      <c r="C52" s="41"/>
      <c r="D52" s="41"/>
      <c r="E52" s="41"/>
      <c r="F52" s="41"/>
      <c r="G52" s="41"/>
      <c r="H52" s="41"/>
      <c r="I52" s="42" t="s">
        <v>68</v>
      </c>
      <c r="J52" s="35">
        <v>253454.47</v>
      </c>
      <c r="K52" s="35">
        <v>256536.06</v>
      </c>
      <c r="L52" s="35">
        <f t="shared" si="27"/>
        <v>256536.06</v>
      </c>
      <c r="M52" s="47">
        <v>0</v>
      </c>
      <c r="N52" s="35">
        <f>M52</f>
        <v>0</v>
      </c>
      <c r="O52" s="35">
        <v>426910</v>
      </c>
      <c r="P52" s="18">
        <v>20000</v>
      </c>
      <c r="Q52" s="35">
        <v>3025.92</v>
      </c>
      <c r="R52" s="35">
        <v>200</v>
      </c>
      <c r="S52" s="35">
        <v>3225.92</v>
      </c>
      <c r="T52" s="35">
        <f t="shared" si="1"/>
        <v>-2825.92</v>
      </c>
      <c r="U52" s="18">
        <f t="shared" si="2"/>
        <v>-423684.08</v>
      </c>
      <c r="V52" s="18">
        <f t="shared" si="3"/>
        <v>0.7556440467545853</v>
      </c>
      <c r="W52" s="18">
        <f t="shared" si="4"/>
        <v>-16774.080000000002</v>
      </c>
      <c r="X52" s="18">
        <f t="shared" si="5"/>
        <v>16.1296</v>
      </c>
      <c r="Y52" s="18">
        <f t="shared" si="6"/>
        <v>3225.92</v>
      </c>
      <c r="Z52" s="18">
        <v>0</v>
      </c>
      <c r="AA52" s="18">
        <f t="shared" si="10"/>
        <v>0</v>
      </c>
      <c r="AB52" s="35"/>
    </row>
    <row r="53" spans="1:28" s="15" customFormat="1" ht="36.75" hidden="1" customHeight="1" x14ac:dyDescent="0.3">
      <c r="A53" s="14"/>
      <c r="B53" s="55" t="s">
        <v>7</v>
      </c>
      <c r="C53" s="55"/>
      <c r="D53" s="55"/>
      <c r="E53" s="55"/>
      <c r="F53" s="55"/>
      <c r="G53" s="55"/>
      <c r="H53" s="55"/>
      <c r="I53" s="55"/>
      <c r="J53" s="17">
        <f t="shared" ref="J53:O53" si="28">J54+J55</f>
        <v>0</v>
      </c>
      <c r="K53" s="17">
        <f t="shared" si="28"/>
        <v>1294662.3799999999</v>
      </c>
      <c r="L53" s="17">
        <f t="shared" si="28"/>
        <v>1294662.3799999999</v>
      </c>
      <c r="M53" s="17">
        <f t="shared" si="28"/>
        <v>133333.59</v>
      </c>
      <c r="N53" s="17">
        <f t="shared" si="28"/>
        <v>133333.59</v>
      </c>
      <c r="O53" s="17">
        <f t="shared" si="28"/>
        <v>5544443</v>
      </c>
      <c r="P53" s="17">
        <v>0</v>
      </c>
      <c r="Q53" s="17">
        <f t="shared" ref="Q53:S53" si="29">Q54+Q55</f>
        <v>55274.06</v>
      </c>
      <c r="R53" s="17">
        <f t="shared" si="29"/>
        <v>86580.800000000003</v>
      </c>
      <c r="S53" s="17">
        <f t="shared" si="29"/>
        <v>141854.85999999999</v>
      </c>
      <c r="T53" s="17">
        <f t="shared" si="1"/>
        <v>31306.740000000005</v>
      </c>
      <c r="U53" s="17">
        <f t="shared" si="2"/>
        <v>-5402588.1399999997</v>
      </c>
      <c r="V53" s="17">
        <f t="shared" si="3"/>
        <v>2.558505155522385</v>
      </c>
      <c r="W53" s="17">
        <f t="shared" si="4"/>
        <v>141854.85999999999</v>
      </c>
      <c r="X53" s="17" t="e">
        <f t="shared" si="5"/>
        <v>#DIV/0!</v>
      </c>
      <c r="Y53" s="17">
        <f t="shared" si="6"/>
        <v>8521.2699999999895</v>
      </c>
      <c r="Z53" s="17">
        <f t="shared" si="7"/>
        <v>106.3909401974401</v>
      </c>
      <c r="AA53" s="17">
        <f t="shared" si="10"/>
        <v>10.298715098217343</v>
      </c>
      <c r="AB53" s="17"/>
    </row>
    <row r="54" spans="1:28" s="5" customFormat="1" ht="28.5" hidden="1" customHeight="1" x14ac:dyDescent="0.3">
      <c r="A54" s="9"/>
      <c r="B54" s="54"/>
      <c r="C54" s="54"/>
      <c r="D54" s="54"/>
      <c r="E54" s="54"/>
      <c r="F54" s="54"/>
      <c r="G54" s="54"/>
      <c r="H54" s="54"/>
      <c r="I54" s="54" t="s">
        <v>83</v>
      </c>
      <c r="J54" s="18">
        <v>0</v>
      </c>
      <c r="K54" s="18">
        <v>1294662.3799999999</v>
      </c>
      <c r="L54" s="18">
        <f>K54</f>
        <v>1294662.3799999999</v>
      </c>
      <c r="M54" s="18">
        <v>133333.59</v>
      </c>
      <c r="N54" s="18">
        <f>M54</f>
        <v>133333.59</v>
      </c>
      <c r="O54" s="18">
        <v>0</v>
      </c>
      <c r="P54" s="18">
        <v>0</v>
      </c>
      <c r="Q54" s="18">
        <v>34015.06</v>
      </c>
      <c r="R54" s="18">
        <v>-10341.200000000001</v>
      </c>
      <c r="S54" s="18">
        <v>23673.86</v>
      </c>
      <c r="T54" s="35">
        <f t="shared" si="1"/>
        <v>-44356.259999999995</v>
      </c>
      <c r="U54" s="18">
        <f t="shared" si="2"/>
        <v>23673.86</v>
      </c>
      <c r="V54" s="18">
        <v>0</v>
      </c>
      <c r="W54" s="18"/>
      <c r="X54" s="18"/>
      <c r="Y54" s="18">
        <f t="shared" si="6"/>
        <v>-109659.73</v>
      </c>
      <c r="Z54" s="18">
        <f t="shared" si="7"/>
        <v>17.75536082093042</v>
      </c>
      <c r="AA54" s="18">
        <f t="shared" si="10"/>
        <v>10.298715098217343</v>
      </c>
      <c r="AB54" s="18"/>
    </row>
    <row r="55" spans="1:28" s="5" customFormat="1" ht="28.5" hidden="1" customHeight="1" x14ac:dyDescent="0.3">
      <c r="A55" s="9"/>
      <c r="B55" s="54"/>
      <c r="C55" s="54"/>
      <c r="D55" s="54"/>
      <c r="E55" s="54"/>
      <c r="F55" s="54"/>
      <c r="G55" s="54"/>
      <c r="H55" s="54"/>
      <c r="I55" s="54" t="s">
        <v>82</v>
      </c>
      <c r="J55" s="18">
        <v>0</v>
      </c>
      <c r="K55" s="18">
        <v>0</v>
      </c>
      <c r="L55" s="18">
        <f>K55</f>
        <v>0</v>
      </c>
      <c r="M55" s="18">
        <v>0</v>
      </c>
      <c r="N55" s="18">
        <f>M55</f>
        <v>0</v>
      </c>
      <c r="O55" s="18">
        <v>5544443</v>
      </c>
      <c r="P55" s="18">
        <v>0</v>
      </c>
      <c r="Q55" s="18">
        <v>21259</v>
      </c>
      <c r="R55" s="18">
        <v>96922</v>
      </c>
      <c r="S55" s="18">
        <v>118181</v>
      </c>
      <c r="T55" s="35">
        <f t="shared" si="1"/>
        <v>75663</v>
      </c>
      <c r="U55" s="18">
        <f t="shared" si="2"/>
        <v>-5426262</v>
      </c>
      <c r="V55" s="18">
        <f t="shared" si="3"/>
        <v>2.131521597390396</v>
      </c>
      <c r="W55" s="18"/>
      <c r="X55" s="18"/>
      <c r="Y55" s="18">
        <f t="shared" si="6"/>
        <v>118181</v>
      </c>
      <c r="Z55" s="18">
        <v>0</v>
      </c>
      <c r="AA55" s="18"/>
      <c r="AB55" s="18"/>
    </row>
    <row r="56" spans="1:28" s="15" customFormat="1" ht="36.75" customHeight="1" x14ac:dyDescent="0.3">
      <c r="A56" s="14"/>
      <c r="B56" s="55" t="s">
        <v>1</v>
      </c>
      <c r="C56" s="55"/>
      <c r="D56" s="55"/>
      <c r="E56" s="55"/>
      <c r="F56" s="55"/>
      <c r="G56" s="55"/>
      <c r="H56" s="55"/>
      <c r="I56" s="55"/>
      <c r="J56" s="17">
        <f>J57+J58+J59+J60+J61+J62+J63</f>
        <v>1796348547.49</v>
      </c>
      <c r="K56" s="17">
        <f t="shared" ref="K56:S56" si="30">K57+K58+K59+K60+K61+K62+K63</f>
        <v>1731743649.9200001</v>
      </c>
      <c r="L56" s="17">
        <f t="shared" ref="L56:M56" si="31">L57+L58+L59+L60+L61+L62+L63</f>
        <v>1731743649.9200001</v>
      </c>
      <c r="M56" s="17">
        <f t="shared" si="31"/>
        <v>73186949.669999987</v>
      </c>
      <c r="N56" s="17">
        <f t="shared" ref="N56" si="32">N57+N58+N59+N60+N61+N62+N63</f>
        <v>73186949.669999987</v>
      </c>
      <c r="O56" s="17">
        <f t="shared" si="30"/>
        <v>1719078386.7999997</v>
      </c>
      <c r="P56" s="17">
        <f t="shared" si="30"/>
        <v>140199621.38</v>
      </c>
      <c r="Q56" s="17">
        <f t="shared" ref="Q56" si="33">Q57+Q58+Q59+Q60+Q61+Q62+Q63</f>
        <v>39961045.68</v>
      </c>
      <c r="R56" s="17">
        <f t="shared" si="30"/>
        <v>37418124.929999992</v>
      </c>
      <c r="S56" s="17">
        <f t="shared" si="30"/>
        <v>77379170.609999999</v>
      </c>
      <c r="T56" s="17">
        <f t="shared" si="1"/>
        <v>-2542920.7500000075</v>
      </c>
      <c r="U56" s="17">
        <f t="shared" si="2"/>
        <v>-1641699216.1899998</v>
      </c>
      <c r="V56" s="17">
        <f t="shared" si="3"/>
        <v>4.5012008297095996</v>
      </c>
      <c r="W56" s="17">
        <f t="shared" si="4"/>
        <v>-62820450.769999996</v>
      </c>
      <c r="X56" s="17">
        <f t="shared" si="5"/>
        <v>55.192139499628091</v>
      </c>
      <c r="Y56" s="17">
        <f t="shared" si="6"/>
        <v>4192220.9400000125</v>
      </c>
      <c r="Z56" s="17">
        <f t="shared" si="7"/>
        <v>105.72809901068803</v>
      </c>
      <c r="AA56" s="17">
        <f t="shared" ref="AA56:AA64" si="34">N56/L56*100</f>
        <v>4.2261999732686153</v>
      </c>
      <c r="AB56" s="30"/>
    </row>
    <row r="57" spans="1:28" s="15" customFormat="1" ht="54.75" customHeight="1" x14ac:dyDescent="0.3">
      <c r="A57" s="14"/>
      <c r="B57" s="55" t="s">
        <v>6</v>
      </c>
      <c r="C57" s="55"/>
      <c r="D57" s="55"/>
      <c r="E57" s="55"/>
      <c r="F57" s="55"/>
      <c r="G57" s="55"/>
      <c r="H57" s="55"/>
      <c r="I57" s="55"/>
      <c r="J57" s="17">
        <v>426424900</v>
      </c>
      <c r="K57" s="17">
        <v>426424900</v>
      </c>
      <c r="L57" s="17">
        <f t="shared" ref="L57:L63" si="35">K57</f>
        <v>426424900</v>
      </c>
      <c r="M57" s="17">
        <v>33581500</v>
      </c>
      <c r="N57" s="17">
        <f>M57</f>
        <v>33581500</v>
      </c>
      <c r="O57" s="17">
        <v>436509000</v>
      </c>
      <c r="P57" s="17">
        <v>36375750</v>
      </c>
      <c r="Q57" s="17">
        <v>0</v>
      </c>
      <c r="R57" s="17">
        <v>36375750</v>
      </c>
      <c r="S57" s="17">
        <v>36375750</v>
      </c>
      <c r="T57" s="17">
        <f t="shared" si="1"/>
        <v>36375750</v>
      </c>
      <c r="U57" s="17">
        <f t="shared" si="2"/>
        <v>-400133250</v>
      </c>
      <c r="V57" s="17">
        <f t="shared" si="3"/>
        <v>8.3333333333333321</v>
      </c>
      <c r="W57" s="17">
        <f t="shared" si="4"/>
        <v>0</v>
      </c>
      <c r="X57" s="17">
        <f t="shared" si="5"/>
        <v>100</v>
      </c>
      <c r="Y57" s="17">
        <f t="shared" si="6"/>
        <v>2794250</v>
      </c>
      <c r="Z57" s="17">
        <f t="shared" si="7"/>
        <v>108.32080163185087</v>
      </c>
      <c r="AA57" s="17">
        <f t="shared" si="34"/>
        <v>7.8751264290617167</v>
      </c>
      <c r="AB57" s="30"/>
    </row>
    <row r="58" spans="1:28" s="15" customFormat="1" ht="55.5" customHeight="1" x14ac:dyDescent="0.3">
      <c r="A58" s="14"/>
      <c r="B58" s="55" t="s">
        <v>5</v>
      </c>
      <c r="C58" s="55"/>
      <c r="D58" s="55"/>
      <c r="E58" s="55"/>
      <c r="F58" s="55"/>
      <c r="G58" s="55"/>
      <c r="H58" s="55"/>
      <c r="I58" s="55"/>
      <c r="J58" s="17">
        <v>290914546.44999999</v>
      </c>
      <c r="K58" s="17">
        <v>276999912.48000002</v>
      </c>
      <c r="L58" s="17">
        <f t="shared" si="35"/>
        <v>276999912.48000002</v>
      </c>
      <c r="M58" s="17">
        <v>0</v>
      </c>
      <c r="N58" s="17">
        <f>M58</f>
        <v>0</v>
      </c>
      <c r="O58" s="17">
        <v>218559774.88</v>
      </c>
      <c r="P58" s="17">
        <v>3912011</v>
      </c>
      <c r="Q58" s="17">
        <v>0</v>
      </c>
      <c r="R58" s="17">
        <v>0</v>
      </c>
      <c r="S58" s="17">
        <v>0</v>
      </c>
      <c r="T58" s="17">
        <f t="shared" si="1"/>
        <v>0</v>
      </c>
      <c r="U58" s="17">
        <f t="shared" si="2"/>
        <v>-218559774.88</v>
      </c>
      <c r="V58" s="17">
        <f t="shared" si="3"/>
        <v>0</v>
      </c>
      <c r="W58" s="17">
        <f t="shared" si="4"/>
        <v>-3912011</v>
      </c>
      <c r="X58" s="17">
        <f t="shared" si="5"/>
        <v>0</v>
      </c>
      <c r="Y58" s="17">
        <f t="shared" si="6"/>
        <v>0</v>
      </c>
      <c r="Z58" s="17">
        <v>0</v>
      </c>
      <c r="AA58" s="17">
        <f t="shared" si="34"/>
        <v>0</v>
      </c>
      <c r="AB58" s="30"/>
    </row>
    <row r="59" spans="1:28" s="15" customFormat="1" ht="55.5" customHeight="1" x14ac:dyDescent="0.3">
      <c r="A59" s="14"/>
      <c r="B59" s="55" t="s">
        <v>4</v>
      </c>
      <c r="C59" s="55"/>
      <c r="D59" s="55"/>
      <c r="E59" s="55"/>
      <c r="F59" s="55"/>
      <c r="G59" s="55"/>
      <c r="H59" s="55"/>
      <c r="I59" s="55"/>
      <c r="J59" s="17">
        <v>1066999039.4299999</v>
      </c>
      <c r="K59" s="17">
        <v>1016038865.97</v>
      </c>
      <c r="L59" s="17">
        <f t="shared" si="35"/>
        <v>1016038865.97</v>
      </c>
      <c r="M59" s="17">
        <v>58531146.909999996</v>
      </c>
      <c r="N59" s="17">
        <f>M59</f>
        <v>58531146.909999996</v>
      </c>
      <c r="O59" s="17">
        <v>1035992167.8</v>
      </c>
      <c r="P59" s="17">
        <v>97405270.379999995</v>
      </c>
      <c r="Q59" s="17">
        <v>39961045.68</v>
      </c>
      <c r="R59" s="17">
        <v>80662766.319999993</v>
      </c>
      <c r="S59" s="17">
        <v>120623812</v>
      </c>
      <c r="T59" s="17">
        <f t="shared" si="1"/>
        <v>40701720.639999993</v>
      </c>
      <c r="U59" s="17">
        <f t="shared" si="2"/>
        <v>-915368355.79999995</v>
      </c>
      <c r="V59" s="17">
        <f t="shared" si="3"/>
        <v>11.643313120421835</v>
      </c>
      <c r="W59" s="17">
        <f t="shared" si="4"/>
        <v>23218541.620000005</v>
      </c>
      <c r="X59" s="17">
        <f t="shared" si="5"/>
        <v>123.8370485800401</v>
      </c>
      <c r="Y59" s="17">
        <f t="shared" si="6"/>
        <v>62092665.090000004</v>
      </c>
      <c r="Z59" s="17">
        <f t="shared" si="7"/>
        <v>206.08482554677488</v>
      </c>
      <c r="AA59" s="17">
        <f t="shared" si="34"/>
        <v>5.7607192864734573</v>
      </c>
      <c r="AB59" s="30"/>
    </row>
    <row r="60" spans="1:28" s="15" customFormat="1" ht="37.5" customHeight="1" x14ac:dyDescent="0.3">
      <c r="A60" s="14"/>
      <c r="B60" s="55" t="s">
        <v>3</v>
      </c>
      <c r="C60" s="55"/>
      <c r="D60" s="55"/>
      <c r="E60" s="55"/>
      <c r="F60" s="55"/>
      <c r="G60" s="55"/>
      <c r="H60" s="55"/>
      <c r="I60" s="55"/>
      <c r="J60" s="17">
        <v>12583515.119999999</v>
      </c>
      <c r="K60" s="17">
        <v>11684333.98</v>
      </c>
      <c r="L60" s="17">
        <f t="shared" si="35"/>
        <v>11684333.98</v>
      </c>
      <c r="M60" s="17">
        <v>70797.55</v>
      </c>
      <c r="N60" s="17">
        <f>M60</f>
        <v>70797.55</v>
      </c>
      <c r="O60" s="17">
        <v>28017444.120000001</v>
      </c>
      <c r="P60" s="17">
        <v>2506590</v>
      </c>
      <c r="Q60" s="17">
        <v>0</v>
      </c>
      <c r="R60" s="17">
        <v>0</v>
      </c>
      <c r="S60" s="17">
        <v>0</v>
      </c>
      <c r="T60" s="17">
        <f t="shared" si="1"/>
        <v>0</v>
      </c>
      <c r="U60" s="17">
        <f t="shared" si="2"/>
        <v>-28017444.120000001</v>
      </c>
      <c r="V60" s="17">
        <f t="shared" si="3"/>
        <v>0</v>
      </c>
      <c r="W60" s="17">
        <f t="shared" si="4"/>
        <v>-2506590</v>
      </c>
      <c r="X60" s="17">
        <f t="shared" si="5"/>
        <v>0</v>
      </c>
      <c r="Y60" s="17">
        <f t="shared" si="6"/>
        <v>-70797.55</v>
      </c>
      <c r="Z60" s="17">
        <f t="shared" si="7"/>
        <v>0</v>
      </c>
      <c r="AA60" s="17">
        <f t="shared" si="34"/>
        <v>0.60591857542914906</v>
      </c>
      <c r="AB60" s="30"/>
    </row>
    <row r="61" spans="1:28" s="15" customFormat="1" ht="39" customHeight="1" x14ac:dyDescent="0.3">
      <c r="A61" s="14"/>
      <c r="B61" s="55" t="s">
        <v>2</v>
      </c>
      <c r="C61" s="55"/>
      <c r="D61" s="55"/>
      <c r="E61" s="55"/>
      <c r="F61" s="55"/>
      <c r="G61" s="55"/>
      <c r="H61" s="55"/>
      <c r="I61" s="55"/>
      <c r="J61" s="17">
        <v>4835497.8</v>
      </c>
      <c r="K61" s="17">
        <v>6004588.7999999998</v>
      </c>
      <c r="L61" s="17">
        <f t="shared" si="35"/>
        <v>6004588.7999999998</v>
      </c>
      <c r="M61" s="17">
        <v>0</v>
      </c>
      <c r="N61" s="17">
        <f>M61</f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f t="shared" si="1"/>
        <v>0</v>
      </c>
      <c r="U61" s="17">
        <f t="shared" si="2"/>
        <v>0</v>
      </c>
      <c r="V61" s="17">
        <v>0</v>
      </c>
      <c r="W61" s="17">
        <f t="shared" si="4"/>
        <v>0</v>
      </c>
      <c r="X61" s="17" t="e">
        <f t="shared" si="5"/>
        <v>#DIV/0!</v>
      </c>
      <c r="Y61" s="17">
        <f t="shared" si="6"/>
        <v>0</v>
      </c>
      <c r="Z61" s="17">
        <v>0</v>
      </c>
      <c r="AA61" s="17">
        <f t="shared" si="34"/>
        <v>0</v>
      </c>
      <c r="AB61" s="30"/>
    </row>
    <row r="62" spans="1:28" s="15" customFormat="1" ht="150.75" hidden="1" customHeight="1" x14ac:dyDescent="0.3">
      <c r="A62" s="14"/>
      <c r="B62" s="28"/>
      <c r="C62" s="28"/>
      <c r="D62" s="28"/>
      <c r="E62" s="28"/>
      <c r="F62" s="28"/>
      <c r="G62" s="28"/>
      <c r="H62" s="28"/>
      <c r="I62" s="28" t="s">
        <v>51</v>
      </c>
      <c r="J62" s="17">
        <v>0</v>
      </c>
      <c r="K62" s="17">
        <v>0</v>
      </c>
      <c r="L62" s="17">
        <f t="shared" si="35"/>
        <v>0</v>
      </c>
      <c r="M62" s="17">
        <v>0</v>
      </c>
      <c r="N62" s="17">
        <v>0</v>
      </c>
      <c r="O62" s="17">
        <v>0</v>
      </c>
      <c r="P62" s="17"/>
      <c r="Q62" s="17">
        <v>0</v>
      </c>
      <c r="R62" s="17">
        <v>0</v>
      </c>
      <c r="S62" s="17">
        <v>0</v>
      </c>
      <c r="T62" s="17">
        <f t="shared" si="1"/>
        <v>0</v>
      </c>
      <c r="U62" s="17">
        <f t="shared" si="2"/>
        <v>0</v>
      </c>
      <c r="V62" s="17" t="e">
        <f t="shared" si="3"/>
        <v>#DIV/0!</v>
      </c>
      <c r="W62" s="17">
        <f t="shared" si="4"/>
        <v>0</v>
      </c>
      <c r="X62" s="17" t="e">
        <f t="shared" si="5"/>
        <v>#DIV/0!</v>
      </c>
      <c r="Y62" s="17">
        <f t="shared" si="6"/>
        <v>0</v>
      </c>
      <c r="Z62" s="17" t="e">
        <f t="shared" si="7"/>
        <v>#DIV/0!</v>
      </c>
      <c r="AA62" s="17" t="e">
        <f t="shared" si="34"/>
        <v>#DIV/0!</v>
      </c>
      <c r="AB62" s="30"/>
    </row>
    <row r="63" spans="1:28" s="15" customFormat="1" ht="99.75" customHeight="1" x14ac:dyDescent="0.3">
      <c r="A63" s="14"/>
      <c r="B63" s="55" t="s">
        <v>0</v>
      </c>
      <c r="C63" s="55"/>
      <c r="D63" s="55"/>
      <c r="E63" s="55"/>
      <c r="F63" s="55"/>
      <c r="G63" s="55"/>
      <c r="H63" s="55"/>
      <c r="I63" s="55"/>
      <c r="J63" s="17">
        <v>-5408951.3099999996</v>
      </c>
      <c r="K63" s="17">
        <v>-5408951.3099999996</v>
      </c>
      <c r="L63" s="17">
        <f t="shared" si="35"/>
        <v>-5408951.3099999996</v>
      </c>
      <c r="M63" s="17">
        <v>-18996494.789999999</v>
      </c>
      <c r="N63" s="17">
        <f>M63</f>
        <v>-18996494.789999999</v>
      </c>
      <c r="O63" s="17">
        <v>0</v>
      </c>
      <c r="P63" s="17">
        <v>0</v>
      </c>
      <c r="Q63" s="17">
        <v>0</v>
      </c>
      <c r="R63" s="17">
        <v>-79620391.390000001</v>
      </c>
      <c r="S63" s="17">
        <v>-79620391.390000001</v>
      </c>
      <c r="T63" s="17">
        <f t="shared" si="1"/>
        <v>-79620391.390000001</v>
      </c>
      <c r="U63" s="17">
        <f t="shared" si="2"/>
        <v>-79620391.390000001</v>
      </c>
      <c r="V63" s="17">
        <v>0</v>
      </c>
      <c r="W63" s="17">
        <f t="shared" si="4"/>
        <v>-79620391.390000001</v>
      </c>
      <c r="X63" s="17" t="e">
        <f t="shared" si="5"/>
        <v>#DIV/0!</v>
      </c>
      <c r="Y63" s="17">
        <f t="shared" si="6"/>
        <v>-60623896.600000001</v>
      </c>
      <c r="Z63" s="17">
        <v>0</v>
      </c>
      <c r="AA63" s="17">
        <f t="shared" si="34"/>
        <v>351.20476597523674</v>
      </c>
      <c r="AB63" s="30"/>
    </row>
    <row r="64" spans="1:28" s="5" customFormat="1" ht="18.75" x14ac:dyDescent="0.3">
      <c r="A64" s="9"/>
      <c r="B64" s="13"/>
      <c r="C64" s="13"/>
      <c r="D64" s="13"/>
      <c r="E64" s="13"/>
      <c r="F64" s="13"/>
      <c r="G64" s="13"/>
      <c r="H64" s="13"/>
      <c r="I64" s="13"/>
      <c r="J64" s="18">
        <f t="shared" ref="J64:S64" si="36">J56+J7</f>
        <v>2135801802.4200001</v>
      </c>
      <c r="K64" s="18">
        <f t="shared" si="36"/>
        <v>2092393430.8699999</v>
      </c>
      <c r="L64" s="18">
        <f t="shared" si="36"/>
        <v>2074760242.5439749</v>
      </c>
      <c r="M64" s="18">
        <f t="shared" si="36"/>
        <v>83249523.929999992</v>
      </c>
      <c r="N64" s="18">
        <f t="shared" si="36"/>
        <v>82521003.715899527</v>
      </c>
      <c r="O64" s="18">
        <f t="shared" si="36"/>
        <v>2072579769.7999997</v>
      </c>
      <c r="P64" s="18">
        <f t="shared" si="36"/>
        <v>159671452.38</v>
      </c>
      <c r="Q64" s="18">
        <f t="shared" ref="Q64" si="37">Q56+Q7</f>
        <v>42112525.939999998</v>
      </c>
      <c r="R64" s="18">
        <f t="shared" si="36"/>
        <v>45302905.50999999</v>
      </c>
      <c r="S64" s="18">
        <f t="shared" si="36"/>
        <v>87415431.450000003</v>
      </c>
      <c r="T64" s="18">
        <f t="shared" si="1"/>
        <v>3190379.5699999928</v>
      </c>
      <c r="U64" s="18">
        <f t="shared" si="2"/>
        <v>-1985164338.3499997</v>
      </c>
      <c r="V64" s="18">
        <f t="shared" si="3"/>
        <v>4.2177113143604332</v>
      </c>
      <c r="W64" s="17">
        <f t="shared" si="4"/>
        <v>-72256020.929999992</v>
      </c>
      <c r="X64" s="17">
        <f t="shared" si="5"/>
        <v>54.747063515124275</v>
      </c>
      <c r="Y64" s="18">
        <f t="shared" si="6"/>
        <v>4894427.7341004759</v>
      </c>
      <c r="Z64" s="18">
        <f t="shared" si="7"/>
        <v>105.93112966845489</v>
      </c>
      <c r="AA64" s="17">
        <f t="shared" si="34"/>
        <v>3.9773754106024364</v>
      </c>
      <c r="AB64" s="31"/>
    </row>
    <row r="65" spans="1:27" s="5" customFormat="1" ht="12.75" customHeight="1" x14ac:dyDescent="0.3">
      <c r="A65" s="4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44"/>
      <c r="V65" s="45"/>
      <c r="W65" s="52"/>
      <c r="X65" s="52"/>
      <c r="Y65" s="10"/>
      <c r="Z65" s="10"/>
      <c r="AA65" s="10"/>
    </row>
    <row r="66" spans="1:27" s="5" customFormat="1" ht="62.25" customHeight="1" x14ac:dyDescent="0.3">
      <c r="I66" s="64" t="s">
        <v>87</v>
      </c>
      <c r="J66" s="64"/>
      <c r="K66" s="64"/>
      <c r="L66" s="64"/>
      <c r="M66" s="64"/>
      <c r="N66" s="64"/>
      <c r="O66" s="65"/>
      <c r="P66" s="65"/>
      <c r="Q66" s="65"/>
      <c r="R66" s="65"/>
      <c r="S66" s="65"/>
      <c r="T66" s="65"/>
      <c r="U66" s="65"/>
      <c r="V66" s="66" t="s">
        <v>50</v>
      </c>
      <c r="W66" s="65"/>
      <c r="X66" s="67"/>
    </row>
    <row r="67" spans="1:27" s="5" customFormat="1" ht="18.75" x14ac:dyDescent="0.3"/>
    <row r="68" spans="1:27" s="5" customFormat="1" ht="18.75" x14ac:dyDescent="0.3">
      <c r="M68" s="37"/>
    </row>
    <row r="69" spans="1:27" x14ac:dyDescent="0.2">
      <c r="M69" s="33"/>
    </row>
    <row r="70" spans="1:27" x14ac:dyDescent="0.2">
      <c r="L70" s="33"/>
      <c r="M70" s="33"/>
    </row>
    <row r="71" spans="1:27" x14ac:dyDescent="0.2">
      <c r="M71" s="33"/>
    </row>
    <row r="74" spans="1:27" x14ac:dyDescent="0.2">
      <c r="M74" s="33"/>
    </row>
  </sheetData>
  <mergeCells count="43">
    <mergeCell ref="I66:N66"/>
    <mergeCell ref="AB4:AB5"/>
    <mergeCell ref="AA4:AA5"/>
    <mergeCell ref="B7:I7"/>
    <mergeCell ref="U4:V4"/>
    <mergeCell ref="Y4:Z4"/>
    <mergeCell ref="J4:J5"/>
    <mergeCell ref="N4:N5"/>
    <mergeCell ref="T4:T5"/>
    <mergeCell ref="S4:S5"/>
    <mergeCell ref="Q4:R4"/>
    <mergeCell ref="O4:P4"/>
    <mergeCell ref="W4:X4"/>
    <mergeCell ref="B61:I61"/>
    <mergeCell ref="B63:I63"/>
    <mergeCell ref="B8:I8"/>
    <mergeCell ref="B9:I9"/>
    <mergeCell ref="B11:I11"/>
    <mergeCell ref="B12:I12"/>
    <mergeCell ref="B13:I13"/>
    <mergeCell ref="B14:I14"/>
    <mergeCell ref="B15:I15"/>
    <mergeCell ref="B31:I31"/>
    <mergeCell ref="B35:I35"/>
    <mergeCell ref="B37:I37"/>
    <mergeCell ref="B58:I58"/>
    <mergeCell ref="B38:I38"/>
    <mergeCell ref="B40:I40"/>
    <mergeCell ref="B41:I41"/>
    <mergeCell ref="B59:I59"/>
    <mergeCell ref="B60:I60"/>
    <mergeCell ref="B57:I57"/>
    <mergeCell ref="K4:K5"/>
    <mergeCell ref="M4:M5"/>
    <mergeCell ref="I4:I5"/>
    <mergeCell ref="L4:L5"/>
    <mergeCell ref="B56:I56"/>
    <mergeCell ref="B22:I22"/>
    <mergeCell ref="B23:I23"/>
    <mergeCell ref="B36:I36"/>
    <mergeCell ref="B39:I39"/>
    <mergeCell ref="B42:I42"/>
    <mergeCell ref="B53:I53"/>
  </mergeCells>
  <pageMargins left="0.39370078740157483" right="0.39370078740157483" top="0.78740157480314965" bottom="0.39370078740157483" header="0.39370078740157483" footer="0.39370078740157483"/>
  <pageSetup paperSize="9" scale="58" orientation="landscape" r:id="rId1"/>
  <headerFooter alignWithMargins="0">
    <oddHeader>&amp;CСтраница &amp;P из &amp;N</oddHead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доходов</vt:lpstr>
      <vt:lpstr>'План доходов'!Заголовки_для_печати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BLZAEM</cp:lastModifiedBy>
  <cp:lastPrinted>2021-01-22T08:01:04Z</cp:lastPrinted>
  <dcterms:created xsi:type="dcterms:W3CDTF">2018-12-30T09:36:16Z</dcterms:created>
  <dcterms:modified xsi:type="dcterms:W3CDTF">2021-01-22T08:01:18Z</dcterms:modified>
</cp:coreProperties>
</file>